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4C7A69D7-5AE4-4859-97FB-D88EFF4F1FB2}" xr6:coauthVersionLast="47" xr6:coauthVersionMax="47" xr10:uidLastSave="{00000000-0000-0000-0000-000000000000}"/>
  <bookViews>
    <workbookView xWindow="11364" yWindow="0" windowWidth="11676" windowHeight="123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33" i="1" l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 l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199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<sst xmlns="http://schemas.openxmlformats.org/spreadsheetml/2006/main" count="9364" uniqueCount="2798">
  <si>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</si>
  <si>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</si>
  <si>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</si>
  <si>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</si>
  <si>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</si>
  <si>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</si>
  <si>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</si>
  <si>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</si>
  <si>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</si>
  <si>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</si>
  <si>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</si>
  <si>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</si>
  <si>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</si>
  <si>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</si>
  <si>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</si>
  <si>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</si>
  <si>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</si>
  <si>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</si>
  <si>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</si>
  <si>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</si>
  <si>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</si>
  <si>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</si>
  <si>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</si>
  <si>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</si>
  <si>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</si>
  <si>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</si>
  <si>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</si>
  <si>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</si>
  <si>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</si>
  <si>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</si>
  <si>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</si>
  <si>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</si>
  <si>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</si>
  <si>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</si>
  <si>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</si>
  <si>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</si>
  <si>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</si>
  <si>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</si>
  <si>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</si>
  <si>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</si>
  <si>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</si>
  <si>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</si>
  <si>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</si>
  <si>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</si>
  <si>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</si>
  <si>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</si>
  <si>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</si>
  <si>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</si>
  <si>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</si>
  <si>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</si>
  <si>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</si>
  <si>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</si>
  <si>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</si>
  <si>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</si>
  <si>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</si>
  <si>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</si>
  <si>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</si>
  <si>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</si>
  <si>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</si>
  <si>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</si>
  <si>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</si>
  <si>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</si>
  <si>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</si>
  <si>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</si>
  <si>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</si>
  <si>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</si>
  <si>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</si>
  <si>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</si>
  <si>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</si>
  <si>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</si>
  <si>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</si>
  <si>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</si>
  <si>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</si>
  <si>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</si>
  <si>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</si>
  <si>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</si>
  <si>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</si>
  <si>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</si>
  <si>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</si>
  <si>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</si>
  <si>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</si>
  <si>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</si>
  <si>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</si>
  <si>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</si>
  <si>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</si>
  <si>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</si>
  <si>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</si>
  <si>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</si>
  <si>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</si>
  <si>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</si>
  <si>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</si>
  <si>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</si>
  <si>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</si>
  <si>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</si>
  <si>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</si>
  <si>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</si>
  <si>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</si>
  <si>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</si>
  <si>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</si>
  <si>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</si>
  <si>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</si>
  <si>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</si>
  <si>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</si>
  <si>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</si>
  <si>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</si>
  <si>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</si>
  <si>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</si>
  <si>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</si>
  <si>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</si>
  <si>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</si>
  <si>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</si>
  <si>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</si>
  <si>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</si>
  <si>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</si>
  <si>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</si>
  <si>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</si>
  <si>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</si>
  <si>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</si>
  <si>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</si>
  <si>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</si>
  <si>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</si>
  <si>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</si>
  <si>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</si>
  <si>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</si>
  <si>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</si>
  <si>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</si>
  <si>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</si>
  <si>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</si>
  <si>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</si>
  <si>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</si>
  <si>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</si>
  <si>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</si>
  <si>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</si>
  <si>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</si>
  <si>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</si>
  <si>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</si>
  <si>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</si>
  <si>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</si>
  <si>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</si>
  <si>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</si>
  <si>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</si>
  <si>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</si>
  <si>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</si>
  <si>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</si>
  <si>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</si>
  <si>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</si>
  <si>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</si>
  <si>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</si>
  <si>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</si>
  <si>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</si>
  <si>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</si>
  <si>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</si>
  <si>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</si>
  <si>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</si>
  <si>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</si>
  <si>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</si>
  <si>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</si>
  <si>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</si>
  <si>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</si>
  <si>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</si>
  <si>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</si>
  <si>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</si>
  <si>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</si>
  <si>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</si>
  <si>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</si>
  <si>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</si>
  <si>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</si>
  <si>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</si>
  <si>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</si>
  <si>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</si>
  <si>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</si>
  <si>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</si>
  <si>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</si>
  <si>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</si>
  <si>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</si>
  <si>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</si>
  <si>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</si>
  <si>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</si>
  <si>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</si>
  <si>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</si>
  <si>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</si>
  <si>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</si>
  <si>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</si>
  <si>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</si>
  <si>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</si>
  <si>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</si>
  <si>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</si>
  <si>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</si>
  <si>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</si>
  <si>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</si>
  <si>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</si>
  <si>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</si>
  <si>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</si>
  <si>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</si>
  <si>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</si>
  <si>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</si>
  <si>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</si>
  <si>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</si>
  <si>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</si>
  <si>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</si>
  <si>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</si>
  <si>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</si>
  <si>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</si>
  <si>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</si>
  <si>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</si>
  <si>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</si>
  <si>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</si>
  <si>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</si>
  <si>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</si>
  <si>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</si>
  <si>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</si>
  <si>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</si>
  <si>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</si>
  <si>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</si>
  <si>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</si>
  <si>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</si>
  <si>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</si>
  <si>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</si>
  <si>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</si>
  <si>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</si>
  <si>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</si>
  <si>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</si>
  <si>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</si>
  <si>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</si>
  <si>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</si>
  <si>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</si>
  <si>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</si>
  <si>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</si>
  <si>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</si>
  <si>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</si>
  <si>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</si>
  <si>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</si>
  <si>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</si>
  <si>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</si>
  <si>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</si>
  <si>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</si>
  <si>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</si>
  <si>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</si>
  <si>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</si>
  <si>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</si>
  <si>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</si>
  <si>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</si>
  <si>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</si>
  <si>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</si>
  <si>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</si>
  <si>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</si>
  <si>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</si>
  <si>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</si>
  <si>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</si>
  <si>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</si>
  <si>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</si>
  <si>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</si>
  <si>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</si>
  <si>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</si>
  <si>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</si>
  <si>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</si>
  <si>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</si>
  <si>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</si>
  <si>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</si>
  <si>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</si>
  <si>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</si>
  <si>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</si>
  <si>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</si>
  <si>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</si>
  <si>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</si>
  <si>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</si>
  <si>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</si>
  <si>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</si>
  <si>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</si>
  <si>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</si>
  <si>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</si>
  <si>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</si>
  <si>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</si>
  <si>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</si>
  <si>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</si>
  <si>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</si>
  <si>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</si>
  <si>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</si>
  <si>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</si>
  <si>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</si>
  <si>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</si>
  <si>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</si>
  <si>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</si>
  <si>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</si>
  <si>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</si>
  <si>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</si>
  <si>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</si>
  <si>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</si>
  <si>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</si>
  <si>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</si>
  <si>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</si>
  <si>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</si>
  <si>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</si>
  <si>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</si>
  <si>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</si>
  <si>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</si>
  <si>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</si>
  <si>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</si>
  <si>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</si>
  <si>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</si>
  <si>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</si>
  <si>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</si>
  <si>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</si>
  <si>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</si>
  <si>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</si>
  <si>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</si>
  <si>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</si>
  <si>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</si>
  <si>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</si>
  <si>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</si>
  <si>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</si>
  <si>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</si>
  <si>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</si>
  <si>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</si>
  <si>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</si>
  <si>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</si>
  <si>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</si>
  <si>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</si>
  <si>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</si>
  <si>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</si>
  <si>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</si>
  <si>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</si>
  <si>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</si>
  <si>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</si>
  <si>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</si>
  <si>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</si>
  <si>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</si>
  <si>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</si>
  <si>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</si>
  <si>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</si>
  <si>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</si>
  <si>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</si>
  <si>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</si>
  <si>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</si>
  <si>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</si>
  <si>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</si>
  <si>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</si>
  <si>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</si>
  <si>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</si>
  <si>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</si>
  <si>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</si>
  <si>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</si>
  <si>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</si>
  <si>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</si>
  <si>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</si>
  <si>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</si>
  <si>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</si>
  <si>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</si>
  <si>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</si>
  <si>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</si>
  <si>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</si>
  <si>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</si>
  <si>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</si>
  <si>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</si>
  <si>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</si>
  <si>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</si>
  <si>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</si>
  <si>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</si>
  <si>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</si>
  <si>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</si>
  <si>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</si>
  <si>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</si>
  <si>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</si>
  <si>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</si>
  <si>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</si>
  <si>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</si>
  <si>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</si>
  <si>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</si>
  <si>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</si>
  <si>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</si>
  <si>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</si>
  <si>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</si>
  <si>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</si>
  <si>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</si>
  <si>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</si>
  <si>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</si>
  <si>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</si>
  <si>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</si>
  <si>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</si>
  <si>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</si>
  <si>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</si>
  <si>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</si>
  <si>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</si>
  <si>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</si>
  <si>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</si>
  <si>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</si>
  <si>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</si>
  <si>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</si>
  <si>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</si>
  <si>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</si>
  <si>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</si>
  <si>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</si>
  <si>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</si>
  <si>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</si>
  <si>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</si>
  <si>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</si>
  <si>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</si>
  <si>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</si>
  <si>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</si>
  <si>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</si>
  <si>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</si>
  <si>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</si>
  <si>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</si>
  <si>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</si>
  <si>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</si>
  <si>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</si>
  <si>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</si>
  <si>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</si>
  <si>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</si>
  <si>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</si>
  <si>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</si>
  <si>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</si>
  <si>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</si>
  <si>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</si>
  <si>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</si>
  <si>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</si>
  <si>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</si>
  <si>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</si>
  <si>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</si>
  <si>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</si>
  <si>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</si>
  <si>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</si>
  <si>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</si>
  <si>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</si>
  <si>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</si>
  <si>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</si>
  <si>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</si>
  <si>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</si>
  <si>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</si>
  <si>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</si>
  <si>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</si>
  <si>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</si>
  <si>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</si>
  <si>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</si>
  <si>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</si>
  <si>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</si>
  <si>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</si>
  <si>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</si>
  <si>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</si>
  <si>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</si>
  <si>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</si>
  <si>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</si>
  <si>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</si>
  <si>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</si>
  <si>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</si>
  <si>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</si>
  <si>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</si>
  <si>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</si>
  <si>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</si>
  <si>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</si>
  <si>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</si>
  <si>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</si>
  <si>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</si>
  <si>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</si>
  <si>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</si>
  <si>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</si>
  <si>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</si>
  <si>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</si>
  <si>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</si>
  <si>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</si>
  <si>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</si>
  <si>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</si>
  <si>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</si>
  <si>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</si>
  <si>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</si>
  <si>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</si>
  <si>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</si>
  <si>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</si>
  <si>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</si>
  <si>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</si>
  <si>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</si>
  <si>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</si>
  <si>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</si>
  <si>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</si>
  <si>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</si>
  <si>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</si>
  <si>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</si>
  <si>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</si>
  <si>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</si>
  <si>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</si>
  <si>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</si>
  <si>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</si>
  <si>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</si>
  <si>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</si>
  <si>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</si>
  <si>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</si>
  <si>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</si>
  <si>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</si>
  <si>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</si>
  <si>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</si>
  <si>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</si>
  <si>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</si>
  <si>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</si>
  <si>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</si>
  <si>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</si>
  <si>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</si>
  <si>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</si>
  <si>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</si>
  <si>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</si>
  <si>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</si>
  <si>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</si>
  <si>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</si>
  <si>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</si>
  <si>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</si>
  <si>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</si>
  <si>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</si>
  <si>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</si>
  <si>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</si>
  <si>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</si>
  <si>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</si>
  <si>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</si>
  <si>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</si>
  <si>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</si>
  <si>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</si>
  <si>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</si>
  <si>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</si>
  <si>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</si>
  <si>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</si>
  <si>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</si>
  <si>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</si>
  <si>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</si>
  <si>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</si>
  <si>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</si>
  <si>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</si>
  <si>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</si>
  <si>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</si>
  <si>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</si>
  <si>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</si>
  <si>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</si>
  <si>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</si>
  <si>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</si>
  <si>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</si>
  <si>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</si>
  <si>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</si>
  <si>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</si>
  <si>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</si>
  <si>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</si>
  <si>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</si>
  <si>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</si>
  <si>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</si>
  <si>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</si>
  <si>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</si>
  <si>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</si>
  <si>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</si>
  <si>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</si>
  <si>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</si>
  <si>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</si>
  <si>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</si>
  <si>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</si>
  <si>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</si>
  <si>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</si>
  <si>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</si>
  <si>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</si>
  <si>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</si>
  <si>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</si>
  <si>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</si>
  <si>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</si>
  <si>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</si>
  <si>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</si>
  <si>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</si>
  <si>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</si>
  <si>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</si>
  <si>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</si>
  <si>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</si>
  <si>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</si>
  <si>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</si>
  <si>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</si>
  <si>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</si>
  <si>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</si>
  <si>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</si>
  <si>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</si>
  <si>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</si>
  <si>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</si>
  <si>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</si>
  <si>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</si>
  <si>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</si>
  <si>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</si>
  <si>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</si>
  <si>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</si>
  <si>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</si>
  <si>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</si>
  <si>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</si>
  <si>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</si>
  <si>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</si>
  <si>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</si>
  <si>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</si>
  <si>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</si>
  <si>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</si>
  <si>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</si>
  <si>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</si>
  <si>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</si>
  <si>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</si>
  <si>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</si>
  <si>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</si>
  <si>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</si>
  <si>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</si>
  <si>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</si>
  <si>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</si>
  <si>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</si>
  <si>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</si>
  <si>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</si>
  <si>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</si>
  <si>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</si>
  <si>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</si>
  <si>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</si>
  <si>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</si>
  <si>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</si>
  <si>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</si>
  <si>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</si>
  <si>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</si>
  <si>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</si>
  <si>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</si>
  <si>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</si>
  <si>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</si>
  <si>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</si>
  <si>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</si>
  <si>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</si>
  <si>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</si>
  <si>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</si>
  <si>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</si>
  <si>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</si>
  <si>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</si>
  <si>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</si>
  <si>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</si>
  <si>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</si>
  <si>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</si>
  <si>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</si>
  <si>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</si>
  <si>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</si>
  <si>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</si>
  <si>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</si>
  <si>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</si>
  <si>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</si>
  <si>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</si>
  <si>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</si>
  <si>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</si>
  <si>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</si>
  <si>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</si>
  <si>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</si>
  <si>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</si>
  <si>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</si>
  <si>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</si>
  <si>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</si>
  <si>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</si>
  <si>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</si>
  <si>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</si>
  <si>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</si>
  <si>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</si>
  <si>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</si>
  <si>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</si>
  <si>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</si>
  <si>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</si>
  <si>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</si>
  <si>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</si>
  <si>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</si>
  <si>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</si>
  <si>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</si>
  <si>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</si>
  <si>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</si>
  <si>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</si>
  <si>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</si>
  <si>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</si>
  <si>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</si>
  <si>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</si>
  <si>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</si>
  <si>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</si>
  <si>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</si>
  <si>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</si>
  <si>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</si>
  <si>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</si>
  <si>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</si>
  <si>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</si>
  <si>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</si>
  <si>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</si>
  <si>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</si>
  <si>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</si>
  <si>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</si>
  <si>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</si>
  <si>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</si>
  <si>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</si>
  <si>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</si>
  <si>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</si>
  <si>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</si>
  <si>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</si>
  <si>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</si>
  <si>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</si>
  <si>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</si>
  <si>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</si>
  <si>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</si>
  <si>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</si>
  <si>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</si>
  <si>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</si>
  <si>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</si>
  <si>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</si>
  <si>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</si>
  <si>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</si>
  <si>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</si>
  <si>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</si>
  <si>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</si>
  <si>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</si>
  <si>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</si>
  <si>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</si>
  <si>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</si>
  <si>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</si>
  <si>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</si>
  <si>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</si>
  <si>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</si>
  <si>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</si>
  <si>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</si>
  <si>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</si>
  <si>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</si>
  <si>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</si>
  <si>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</si>
  <si>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</si>
  <si>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</si>
  <si>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</si>
  <si>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</si>
  <si>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</si>
  <si>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</si>
  <si>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</si>
  <si>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</si>
  <si>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</si>
  <si>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</si>
  <si>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</si>
  <si>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</si>
  <si>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</si>
  <si>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</si>
  <si>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</si>
  <si>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</si>
  <si>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</si>
  <si>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</si>
  <si>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</si>
  <si>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</si>
  <si>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</si>
  <si>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</si>
  <si>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</si>
  <si>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</si>
  <si>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</si>
  <si>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</si>
  <si>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</si>
  <si>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</si>
  <si>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</si>
  <si>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</si>
  <si>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</si>
  <si>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</si>
  <si>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</si>
  <si>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</si>
  <si>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</si>
  <si>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</si>
  <si>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</si>
  <si>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</si>
  <si>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</si>
  <si>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</si>
  <si>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</si>
  <si>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</si>
  <si>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</si>
  <si>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</si>
  <si>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</si>
  <si>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</si>
  <si>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</si>
  <si>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</si>
  <si>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</si>
  <si>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</si>
  <si>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</si>
  <si>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</si>
  <si>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</si>
  <si>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</si>
  <si>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</si>
  <si>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</si>
  <si>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</si>
  <si>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</si>
  <si>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</si>
  <si>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</si>
  <si>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</si>
  <si>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</si>
  <si>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</si>
  <si>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</si>
  <si>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</si>
  <si>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</si>
  <si>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</si>
  <si>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</si>
  <si>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</si>
  <si>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</si>
  <si>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</si>
  <si>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</si>
  <si>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</si>
  <si>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</si>
  <si>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</si>
  <si>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</si>
  <si>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</si>
  <si>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</si>
  <si>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</si>
  <si>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</si>
  <si>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</si>
  <si>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</si>
  <si>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</si>
  <si>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</si>
  <si>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</si>
  <si>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</si>
  <si>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</si>
  <si>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</si>
  <si>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</si>
  <si>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</si>
  <si>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</si>
  <si>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</si>
  <si>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</si>
  <si>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</si>
  <si>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</si>
  <si>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</si>
  <si>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</si>
  <si>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</si>
  <si>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</si>
  <si>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</si>
  <si>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</si>
  <si>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</si>
  <si>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</si>
  <si>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</si>
  <si>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</si>
  <si>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</si>
  <si>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</si>
  <si>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</si>
  <si>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</si>
  <si>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</si>
  <si>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</si>
  <si>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</si>
  <si>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</si>
  <si>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</si>
  <si>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</si>
  <si>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</si>
  <si>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</si>
  <si>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</si>
  <si>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</si>
  <si>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</si>
  <si>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</si>
  <si>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</si>
  <si>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</si>
  <si>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</si>
  <si>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</si>
  <si>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</si>
  <si>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</si>
  <si>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</si>
  <si>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</si>
  <si>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</si>
  <si>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</si>
  <si>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</si>
  <si>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</si>
  <si>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</si>
  <si>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</si>
  <si>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</si>
  <si>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</si>
  <si>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</si>
  <si>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</si>
  <si>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</si>
  <si>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</si>
  <si>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</si>
  <si>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</si>
  <si>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</si>
  <si>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</si>
  <si>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</si>
  <si>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</si>
  <si>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</si>
  <si>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</si>
  <si>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</si>
  <si>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</si>
  <si>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</si>
  <si>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</si>
  <si>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</si>
  <si>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</si>
  <si>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</si>
  <si>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</si>
  <si>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</si>
  <si>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</si>
  <si>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</si>
  <si>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</si>
  <si>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</si>
  <si>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</si>
  <si>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</si>
  <si>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</si>
  <si>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</si>
  <si>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</si>
  <si>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</si>
  <si>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</si>
  <si>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</si>
  <si>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</si>
  <si>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</si>
  <si>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</si>
  <si>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</si>
  <si>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</si>
  <si>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</si>
  <si>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</si>
  <si>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</si>
  <si>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</si>
  <si>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</si>
  <si>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</si>
  <si>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</si>
  <si>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</si>
  <si>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</si>
  <si>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</si>
  <si>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</si>
  <si>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</si>
  <si>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</si>
  <si>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</si>
  <si>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</si>
  <si>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</si>
  <si>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</si>
  <si>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</si>
  <si>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</si>
  <si>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</si>
  <si>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</si>
  <si>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</si>
  <si>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</si>
  <si>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</si>
  <si>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</si>
  <si>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</si>
  <si>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</si>
  <si>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</si>
  <si>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</si>
  <si>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</si>
  <si>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</si>
  <si>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</si>
  <si>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</si>
  <si>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</si>
  <si>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</si>
  <si>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</si>
  <si>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</si>
  <si>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</si>
  <si>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</si>
  <si>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</si>
  <si>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</si>
  <si>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</si>
  <si>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</si>
  <si>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</si>
  <si>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</si>
  <si>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</si>
  <si>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</si>
  <si>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</si>
  <si>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</si>
  <si>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</si>
  <si>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</si>
  <si>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</si>
  <si>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</si>
  <si>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</si>
  <si>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</si>
  <si>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</si>
  <si>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</si>
  <si>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</si>
  <si>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</si>
  <si>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</si>
  <si>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</si>
  <si>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</si>
  <si>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</si>
  <si>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</si>
  <si>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</si>
  <si>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</si>
  <si>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</si>
  <si>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</si>
  <si>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</si>
  <si>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</si>
  <si>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</si>
  <si>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</si>
  <si>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</si>
  <si>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</si>
  <si>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</si>
  <si>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</si>
  <si>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</si>
  <si>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</si>
  <si>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</si>
  <si>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</si>
  <si>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</si>
  <si>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</si>
  <si>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</si>
  <si>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</si>
  <si>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</si>
  <si>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</si>
  <si>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</si>
  <si>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</si>
  <si>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</si>
  <si>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</si>
  <si>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</si>
  <si>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</si>
  <si>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</si>
  <si>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</si>
  <si>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</si>
  <si>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</si>
  <si>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</si>
  <si>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</si>
  <si>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</si>
  <si>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</si>
  <si>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</si>
  <si>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</si>
  <si>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</si>
  <si>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</si>
  <si>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</si>
  <si>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</si>
  <si>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</si>
  <si>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</si>
  <si>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</si>
  <si>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</si>
  <si>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</si>
  <si>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</si>
  <si>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</si>
  <si>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</si>
  <si>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</si>
  <si>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</si>
  <si>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</si>
  <si>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</si>
  <si>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</si>
  <si>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</si>
  <si>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</si>
  <si>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</si>
  <si>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</si>
  <si>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</si>
  <si>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</si>
  <si>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</si>
  <si>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</si>
  <si>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</si>
  <si>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</si>
  <si>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</si>
  <si>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</si>
  <si>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</si>
  <si>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</si>
  <si>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</si>
  <si>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</si>
  <si>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</si>
  <si>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</si>
  <si>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</si>
  <si>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</si>
  <si>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</si>
  <si>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</si>
  <si>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</si>
  <si>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</si>
  <si>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</si>
  <si>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</si>
  <si>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</si>
  <si>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</si>
  <si>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</si>
  <si>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</si>
  <si>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</si>
  <si>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</si>
  <si>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</si>
  <si>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</si>
  <si>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</si>
  <si>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</si>
  <si>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</si>
  <si>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</si>
  <si>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</si>
  <si>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</si>
  <si>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</si>
  <si>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</si>
  <si>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</si>
  <si>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</si>
  <si>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</si>
  <si>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</si>
  <si>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</si>
  <si>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</si>
  <si>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</si>
  <si>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</si>
  <si>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</si>
  <si>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</si>
  <si>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</si>
  <si>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</si>
  <si>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</si>
  <si>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</si>
  <si>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</si>
  <si>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</si>
  <si>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</si>
  <si>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</si>
  <si>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</si>
  <si>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</si>
  <si>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</si>
  <si>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</si>
  <si>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</si>
  <si>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</si>
  <si>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</si>
  <si>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</si>
  <si>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</si>
  <si>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</si>
  <si>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</si>
  <si>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</si>
  <si>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</si>
  <si>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</si>
  <si>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</si>
  <si>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</si>
  <si>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</si>
  <si>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</si>
  <si>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</si>
  <si>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</si>
  <si>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</si>
  <si>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</si>
  <si>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</si>
  <si>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</si>
  <si>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</si>
  <si>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</si>
  <si>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</si>
  <si>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</si>
  <si>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</si>
  <si>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</si>
  <si>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</si>
  <si>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</si>
  <si>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</si>
  <si>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</si>
  <si>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</si>
  <si>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</si>
  <si>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</si>
  <si>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</si>
  <si>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</si>
  <si>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</si>
  <si>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</si>
  <si>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</si>
  <si>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</si>
  <si>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</si>
  <si>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</si>
  <si>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</si>
  <si>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</si>
  <si>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</si>
  <si>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</si>
  <si>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</si>
  <si>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</si>
  <si>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</si>
  <si>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</si>
  <si>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</si>
  <si>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</si>
  <si>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</si>
  <si>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</si>
  <si>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</si>
  <si>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</si>
  <si>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</si>
  <si>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</si>
  <si>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</si>
  <si>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</si>
  <si>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</si>
  <si>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</si>
  <si>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</si>
  <si>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</si>
  <si>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</si>
  <si>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</si>
  <si>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</si>
  <si>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</si>
  <si>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</si>
  <si>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</si>
  <si>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</si>
  <si>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</si>
  <si>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</si>
  <si>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</si>
  <si>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</si>
  <si>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</si>
  <si>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</si>
  <si>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</si>
  <si>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</si>
  <si>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</si>
  <si>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</si>
  <si>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</si>
  <si>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</si>
  <si>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</si>
  <si>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</si>
  <si>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</si>
  <si>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</si>
  <si>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</si>
  <si>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</si>
  <si>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</si>
  <si>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</si>
  <si>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</si>
  <si>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</si>
  <si>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</si>
  <si>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</si>
  <si>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</si>
  <si>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</si>
  <si>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</si>
  <si>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</si>
  <si>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</si>
  <si>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</si>
  <si>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</si>
  <si>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</si>
  <si>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</si>
  <si>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</si>
  <si>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</si>
  <si>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</si>
  <si>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</si>
  <si>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</si>
  <si>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</si>
  <si>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</si>
  <si>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</si>
  <si>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</si>
  <si>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</si>
  <si>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</si>
  <si>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</si>
  <si>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</si>
  <si>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</si>
  <si>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</si>
  <si>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</si>
  <si>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</si>
  <si>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</si>
  <si>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</si>
  <si>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</si>
  <si>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</si>
  <si>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</si>
  <si>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</si>
  <si>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</si>
  <si>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</si>
  <si>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</si>
  <si>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</si>
  <si>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</si>
  <si>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</si>
  <si>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</si>
  <si>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</si>
  <si>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</si>
  <si>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</si>
  <si>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</si>
  <si>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</si>
  <si>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</si>
  <si>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</si>
  <si>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</si>
  <si>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</si>
  <si>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</si>
  <si>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</si>
  <si>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</si>
  <si>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</si>
  <si>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</si>
  <si>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</si>
  <si>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</si>
  <si>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</si>
  <si>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</si>
  <si>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</si>
  <si>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</si>
  <si>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</si>
  <si>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</si>
  <si>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</si>
  <si>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</si>
  <si>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</si>
  <si>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</si>
  <si>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</si>
  <si>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</si>
  <si>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</si>
  <si>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</si>
  <si>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</si>
  <si>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</si>
  <si>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</si>
  <si>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</si>
  <si>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</si>
  <si>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</si>
  <si>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</si>
  <si>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</si>
  <si>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</si>
  <si>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</si>
  <si>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</si>
  <si>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</si>
  <si>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</si>
  <si>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</si>
  <si>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</si>
  <si>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</si>
  <si>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</si>
  <si>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</si>
  <si>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</si>
  <si>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</si>
  <si>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</si>
  <si>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</si>
  <si>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</si>
  <si>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</si>
  <si>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</si>
  <si>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</si>
  <si>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</si>
  <si>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</si>
  <si>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</si>
  <si>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</si>
  <si>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</si>
  <si>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</si>
  <si>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</si>
  <si>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</si>
  <si>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</si>
  <si>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</si>
  <si>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</si>
  <si>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</si>
  <si>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</si>
  <si>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</si>
  <si>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</si>
  <si>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</si>
  <si>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</si>
  <si>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</si>
  <si>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</si>
  <si>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</si>
  <si>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</si>
  <si>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</si>
  <si>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</si>
  <si>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</si>
  <si>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</si>
  <si>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</si>
  <si>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</si>
  <si>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</si>
  <si>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</si>
  <si>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</si>
  <si>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</si>
  <si>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</si>
  <si>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</si>
  <si>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</si>
  <si>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</si>
  <si>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</si>
  <si>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</si>
  <si>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</si>
  <si>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</si>
  <si>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</si>
  <si>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</si>
  <si>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</si>
  <si>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</si>
  <si>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</si>
  <si>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</si>
  <si>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</si>
  <si>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</si>
  <si>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</si>
  <si>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</si>
  <si>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</si>
  <si>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</si>
  <si>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</si>
  <si>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</si>
  <si>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</si>
  <si>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</si>
  <si>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</si>
  <si>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</si>
  <si>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</si>
  <si>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</si>
  <si>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</si>
  <si>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</si>
  <si>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</si>
  <si>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</si>
  <si>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</si>
  <si>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</si>
  <si>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</si>
  <si>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</si>
  <si>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</si>
  <si>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</si>
  <si>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</si>
  <si>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</si>
  <si>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</si>
  <si>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</si>
  <si>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</si>
  <si>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</si>
  <si>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</si>
  <si>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</si>
  <si>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</si>
  <si>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</si>
  <si>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</si>
  <si>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</si>
  <si>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</si>
  <si>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</si>
  <si>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</si>
  <si>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</si>
  <si>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</si>
  <si>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</si>
  <si>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</si>
  <si>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</si>
  <si>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</si>
  <si>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</si>
  <si>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</si>
  <si>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</si>
  <si>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</si>
  <si>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</si>
  <si>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</si>
  <si>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</si>
  <si>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</si>
  <si>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</si>
  <si>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</si>
  <si>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</si>
  <si>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</si>
  <si>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</si>
  <si>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</si>
  <si>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</si>
  <si>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</si>
  <si>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</si>
  <si>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</si>
  <si>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</si>
  <si>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</si>
  <si>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</si>
  <si>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</si>
  <si>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</si>
  <si>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</si>
  <si>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</si>
  <si>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</si>
  <si>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</si>
  <si>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</si>
  <si>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</si>
  <si>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</si>
  <si>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</si>
  <si>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</si>
  <si>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</si>
  <si>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</si>
  <si>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</si>
  <si>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</si>
  <si>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</si>
  <si>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</si>
  <si>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</si>
  <si>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</si>
  <si>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</si>
  <si>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</si>
  <si>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</si>
  <si>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</si>
  <si>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</si>
  <si>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</si>
  <si>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</si>
  <si>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</si>
  <si>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</si>
  <si>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</si>
  <si>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</si>
  <si>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</si>
  <si>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</si>
  <si>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</si>
  <si>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</si>
  <si>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</si>
  <si>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</si>
  <si>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</si>
  <si>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</si>
  <si>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</si>
  <si>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</si>
  <si>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</si>
  <si>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</si>
  <si>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</si>
  <si>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</si>
  <si>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</si>
  <si>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</si>
  <si>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</si>
  <si>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</si>
  <si>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</si>
  <si>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</si>
  <si>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</si>
  <si>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</si>
  <si>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</si>
  <si>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</si>
  <si>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</si>
  <si>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</si>
  <si>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</si>
  <si>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</si>
  <si>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</si>
  <si>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</si>
  <si>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</si>
  <si>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</si>
  <si>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</si>
  <si>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</si>
  <si>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</si>
  <si>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</si>
  <si>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</si>
  <si>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</si>
  <si>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</si>
  <si>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</si>
  <si>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</si>
  <si>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</si>
  <si>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</si>
  <si>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</si>
  <si>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</si>
  <si>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</si>
  <si>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</si>
  <si>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</si>
  <si>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</si>
  <si>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</si>
  <si>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</si>
  <si>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</si>
  <si>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</si>
  <si>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</si>
  <si>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</si>
  <si>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</si>
  <si>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</si>
  <si>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</si>
  <si>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</si>
  <si>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</si>
  <si>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</si>
  <si>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</si>
  <si>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</si>
  <si>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</si>
  <si>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</si>
  <si>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</si>
  <si>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</si>
  <si>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</si>
  <si>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</si>
  <si>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</si>
  <si>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</si>
  <si>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</si>
  <si>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</si>
  <si>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</si>
  <si>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</si>
  <si>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</si>
  <si>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</si>
  <si>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</si>
  <si>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</si>
  <si>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</si>
  <si>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</si>
  <si>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</si>
  <si>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</si>
  <si>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</si>
  <si>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</si>
  <si>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</si>
  <si>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</si>
  <si>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</si>
  <si>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</si>
  <si>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</si>
  <si>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</si>
  <si>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</si>
  <si>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</si>
  <si>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</si>
  <si>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</si>
  <si>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</si>
  <si>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</si>
  <si>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</si>
  <si>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</si>
  <si>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</si>
  <si>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</si>
  <si>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</si>
  <si>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</si>
  <si>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</si>
  <si>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</si>
  <si>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</si>
  <si>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</si>
  <si>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</si>
  <si>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</si>
  <si>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</si>
  <si>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</si>
  <si>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</si>
  <si>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</si>
  <si>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</si>
  <si>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</si>
  <si>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</si>
  <si>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</si>
  <si>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</si>
  <si>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</si>
  <si>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</si>
  <si>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</si>
  <si>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</si>
  <si>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</si>
  <si>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</si>
  <si>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</si>
  <si>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</si>
  <si>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</si>
  <si>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</si>
  <si>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</si>
  <si>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</si>
  <si>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</si>
  <si>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</si>
  <si>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</si>
  <si>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</si>
  <si>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</si>
  <si>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</si>
  <si>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</si>
  <si>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</si>
  <si>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</si>
  <si>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</si>
  <si>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</si>
  <si>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</si>
  <si>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</si>
  <si>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</si>
  <si>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</si>
  <si>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</si>
  <si>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</si>
  <si>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</si>
  <si>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</si>
  <si>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</si>
  <si>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</si>
  <si>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</si>
  <si>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</si>
  <si>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</si>
  <si>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</si>
  <si>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</si>
  <si>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</si>
  <si>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</si>
  <si>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</si>
  <si>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</si>
  <si>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</si>
  <si>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</si>
  <si>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</si>
  <si>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</si>
  <si>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</si>
  <si>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</si>
  <si>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</si>
  <si>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</si>
  <si>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</si>
  <si>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</si>
  <si>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</si>
  <si>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</si>
  <si>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</si>
  <si>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</si>
  <si>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</si>
  <si>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</si>
  <si>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</si>
  <si>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</si>
  <si>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</si>
  <si>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</si>
  <si>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</si>
  <si>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</si>
  <si>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</si>
  <si>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</si>
  <si>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</si>
  <si>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</si>
  <si>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</si>
  <si>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</si>
  <si>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</si>
  <si>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</si>
  <si>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</si>
  <si>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</si>
  <si>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</si>
  <si>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</si>
  <si>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</si>
  <si>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</si>
  <si>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</si>
  <si>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</si>
  <si>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</si>
  <si>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</si>
  <si>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</si>
  <si>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</si>
  <si>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</si>
  <si>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</si>
  <si>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</si>
  <si>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</si>
  <si>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</si>
  <si>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</si>
  <si>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</si>
  <si>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</si>
  <si>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</si>
  <si>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</si>
  <si>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</si>
  <si>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</si>
  <si>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</si>
  <si>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</si>
  <si>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</si>
  <si>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</si>
  <si>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</si>
  <si>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</si>
  <si>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</si>
  <si>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</si>
  <si>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</si>
  <si>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</si>
  <si>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</si>
  <si>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</si>
  <si>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</si>
  <si>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</si>
  <si>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</si>
  <si>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</si>
  <si>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</si>
  <si>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</si>
  <si>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</si>
  <si>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</si>
  <si>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</si>
  <si>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</si>
  <si>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</si>
  <si>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</si>
  <si>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</si>
  <si>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</si>
  <si>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</si>
  <si>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</si>
  <si>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</si>
  <si>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</si>
  <si>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</si>
  <si>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</si>
  <si>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</si>
  <si>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</si>
  <si>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</si>
  <si>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</si>
  <si>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</si>
  <si>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</si>
  <si>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</si>
  <si>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</si>
  <si>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</si>
  <si>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</si>
  <si>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</si>
  <si>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</si>
  <si>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</si>
  <si>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</si>
  <si>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</si>
  <si>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</si>
  <si>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</si>
  <si>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</si>
  <si>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</si>
  <si>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</si>
  <si>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</si>
  <si>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</si>
  <si>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</si>
  <si>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</si>
  <si>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</si>
  <si>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</si>
  <si>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</si>
  <si>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</si>
  <si>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</si>
  <si>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</si>
  <si>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</si>
  <si>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</si>
  <si>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</si>
  <si>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</si>
  <si>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</si>
  <si>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</si>
  <si>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</si>
  <si>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</si>
  <si>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</si>
  <si>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</si>
  <si>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</si>
  <si>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</si>
  <si>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</si>
  <si>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</si>
  <si>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</si>
  <si>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</si>
  <si>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</si>
  <si>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</si>
  <si>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</si>
  <si>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</si>
  <si>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</si>
  <si>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</si>
  <si>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</si>
  <si>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</si>
  <si>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</si>
  <si>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</si>
  <si>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</si>
  <si>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</si>
  <si>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</si>
  <si>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</si>
  <si>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</si>
  <si>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</si>
  <si>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</si>
  <si>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</si>
  <si>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</si>
  <si>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</si>
  <si>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</si>
  <si>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</si>
  <si>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</si>
  <si>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</si>
  <si>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</si>
  <si>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</si>
  <si>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</si>
  <si>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</si>
  <si>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</si>
  <si>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</si>
  <si>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</si>
  <si>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</si>
  <si>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</si>
  <si>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</si>
  <si>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</si>
  <si>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</si>
  <si>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</si>
  <si>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</si>
  <si>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</si>
  <si>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</si>
  <si>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</si>
  <si>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</si>
  <si>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</si>
  <si>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</si>
  <si>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</si>
  <si>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</si>
  <si>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</si>
  <si>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</si>
  <si>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</si>
  <si>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</si>
  <si>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</si>
  <si>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</si>
  <si>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</si>
  <si>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</si>
  <si>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</si>
  <si>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</si>
  <si>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</si>
  <si>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</si>
  <si>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</si>
  <si>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</si>
  <si>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</si>
  <si>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</si>
  <si>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</si>
  <si>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</si>
  <si>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</si>
  <si>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</si>
  <si>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</si>
  <si>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</si>
  <si>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</si>
  <si>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</si>
  <si>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</si>
  <si>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</si>
  <si>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</si>
  <si>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</si>
  <si>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</si>
  <si>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</si>
  <si>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</si>
  <si>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</si>
  <si>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</si>
  <si>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</si>
  <si>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</si>
  <si>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</si>
  <si>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</si>
  <si>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</si>
  <si>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</si>
  <si>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</si>
  <si>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</si>
  <si>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</si>
  <si>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</si>
  <si>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</si>
  <si>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</si>
  <si>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</si>
  <si>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</si>
  <si>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</si>
  <si>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</si>
  <si>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</si>
  <si>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</si>
  <si>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</si>
  <si>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</si>
  <si>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</si>
  <si>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</si>
  <si>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</si>
  <si>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</si>
  <si>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</si>
  <si>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</si>
  <si>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</si>
  <si>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</si>
  <si>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</si>
  <si>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</si>
  <si>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</si>
  <si>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</si>
  <si>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</si>
  <si>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</si>
  <si>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</si>
  <si>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</si>
  <si>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</si>
  <si>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</si>
  <si>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</si>
  <si>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</si>
  <si>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</si>
  <si>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</si>
  <si>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</si>
  <si>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</si>
  <si>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</si>
  <si>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</si>
  <si>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</si>
  <si>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</si>
  <si>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</si>
  <si>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</si>
  <si>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</si>
  <si>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</si>
  <si>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</si>
  <si>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</si>
  <si>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</si>
  <si>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</si>
  <si>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</si>
  <si>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</si>
  <si>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</si>
  <si>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</si>
  <si>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</si>
  <si>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</si>
  <si>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</si>
  <si>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</si>
  <si>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</si>
  <si>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</si>
  <si>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</si>
  <si>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</si>
  <si>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</si>
  <si>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</si>
  <si>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</si>
  <si>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</si>
  <si>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</si>
  <si>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</si>
  <si>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</si>
  <si>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</si>
  <si>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</si>
  <si>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</si>
  <si>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</si>
  <si>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</si>
  <si>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</si>
  <si>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</si>
  <si>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</si>
  <si>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</si>
  <si>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</si>
  <si>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</si>
  <si>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</si>
  <si>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</si>
  <si>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</si>
  <si>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</si>
  <si>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</si>
  <si>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</si>
  <si>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</si>
  <si>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</si>
  <si>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</si>
  <si>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</si>
  <si>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</si>
  <si>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</si>
  <si>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</si>
  <si>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</si>
  <si>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</si>
  <si>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</si>
  <si>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</si>
  <si>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</si>
  <si>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</si>
  <si>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</si>
  <si>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</si>
  <si>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</si>
  <si>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</si>
  <si>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</si>
  <si>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</si>
  <si>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</si>
  <si>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</si>
  <si>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</si>
  <si>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</si>
  <si>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</si>
  <si>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</si>
  <si>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</si>
  <si>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</si>
  <si>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</si>
  <si>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</si>
  <si>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</si>
  <si>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</si>
  <si>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</si>
  <si>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</si>
  <si>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</si>
  <si>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</si>
  <si>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</si>
  <si>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</si>
  <si>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</si>
  <si>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</si>
  <si>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</si>
  <si>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</si>
  <si>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</si>
  <si>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</si>
  <si>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</si>
  <si>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</si>
  <si>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</si>
  <si>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</si>
  <si>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</si>
  <si>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</si>
  <si>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</si>
  <si>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</si>
  <si>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</si>
  <si>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</si>
  <si>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</si>
  <si>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</si>
  <si>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</si>
  <si>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</si>
  <si>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</si>
  <si>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</si>
  <si>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</si>
  <si>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</si>
  <si>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</si>
  <si>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</si>
  <si>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</si>
  <si>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</si>
  <si>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</si>
  <si>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</si>
  <si>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</si>
  <si>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</si>
  <si>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</si>
  <si>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</si>
  <si>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</si>
  <si>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</si>
  <si>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</si>
  <si>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</si>
  <si>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</si>
  <si>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</si>
  <si>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</si>
  <si>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</si>
  <si>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</si>
  <si>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</si>
  <si>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</si>
  <si>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</si>
  <si>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</si>
  <si>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</si>
  <si>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</si>
  <si>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</si>
  <si>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</si>
  <si>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</si>
  <si>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</si>
  <si>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</si>
  <si>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</si>
  <si>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</si>
  <si>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</si>
  <si>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</si>
  <si>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</si>
  <si>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</si>
  <si>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</si>
  <si>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</si>
  <si>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</si>
  <si>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</si>
  <si>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</si>
  <si>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</si>
  <si>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</si>
  <si>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</si>
  <si>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</si>
  <si>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</si>
  <si>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</si>
  <si>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</si>
  <si>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</si>
  <si>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</si>
  <si>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</si>
  <si>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</si>
  <si>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</si>
  <si>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</si>
  <si>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</si>
  <si>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</si>
  <si>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</si>
  <si>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</si>
  <si>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</si>
  <si>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</si>
  <si>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</si>
  <si>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</si>
  <si>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</si>
  <si>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</si>
  <si>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</si>
  <si>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</si>
  <si>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</si>
  <si>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</si>
  <si>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</si>
  <si>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</si>
  <si>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</si>
  <si>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</si>
  <si>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</si>
  <si>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</si>
  <si>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</si>
  <si>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</si>
  <si>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</si>
  <si>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</si>
  <si>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</si>
  <si>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</si>
  <si>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</si>
  <si>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</si>
  <si>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</si>
  <si>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</si>
  <si>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</si>
  <si>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</si>
  <si>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</si>
  <si>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</si>
  <si>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</si>
  <si>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</si>
  <si>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</si>
  <si>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</si>
  <si>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</si>
  <si>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</si>
  <si>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</si>
  <si>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</si>
  <si>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</si>
  <si>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</si>
  <si>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</si>
  <si>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</si>
  <si>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</si>
  <si>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</si>
  <si>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</si>
  <si>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</si>
  <si>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</si>
  <si>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</si>
  <si>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</si>
  <si>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</si>
  <si>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</si>
  <si>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</si>
  <si>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</si>
  <si>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</si>
  <si>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</si>
  <si>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</si>
  <si>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</si>
  <si>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</si>
  <si>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</si>
  <si>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</si>
  <si>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</si>
  <si>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</si>
  <si>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</si>
  <si>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</si>
  <si>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</si>
  <si>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</si>
  <si>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</si>
  <si>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</si>
  <si>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</si>
  <si>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</si>
  <si>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</si>
  <si>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</si>
  <si>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</si>
  <si>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</si>
  <si>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</si>
  <si>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</si>
  <si>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</si>
  <si>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</si>
  <si>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</si>
  <si>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</si>
  <si>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</si>
  <si>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</si>
  <si>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</si>
  <si>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</si>
  <si>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</si>
  <si>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</si>
  <si>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</si>
  <si>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</si>
  <si>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</si>
  <si>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</si>
  <si>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</si>
  <si>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</si>
  <si>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</si>
  <si>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</si>
  <si>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</si>
  <si>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</si>
  <si>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</si>
  <si>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</si>
  <si>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</si>
  <si>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</si>
  <si>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</si>
  <si>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</si>
  <si>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</si>
  <si>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</si>
  <si>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</si>
  <si>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</si>
  <si>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</si>
  <si>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</si>
  <si>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</si>
  <si>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</si>
  <si>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</si>
  <si>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</si>
  <si>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</si>
  <si>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</si>
  <si>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</si>
  <si>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</si>
  <si>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</si>
  <si>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</si>
  <si>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</si>
  <si>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</si>
  <si>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</si>
  <si>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</si>
  <si>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</si>
  <si>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</si>
  <si>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</si>
  <si>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</si>
  <si>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</si>
  <si>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</si>
  <si>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</si>
  <si>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</si>
  <si>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</si>
  <si>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</si>
  <si>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</si>
  <si>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</si>
  <si>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</si>
  <si>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</si>
  <si>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</si>
  <si>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</si>
  <si>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</si>
  <si>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</si>
  <si>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</si>
  <si>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</si>
  <si>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</si>
  <si>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</si>
  <si>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</si>
  <si>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</si>
  <si>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</si>
  <si>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</si>
  <si>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</si>
  <si>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</si>
  <si>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</si>
  <si>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</si>
  <si>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</si>
  <si>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</si>
  <si>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</si>
  <si>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</si>
  <si>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</si>
  <si>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</si>
  <si>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</si>
  <si>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</si>
  <si>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</si>
  <si>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</si>
  <si>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</si>
  <si>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</si>
  <si>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</si>
  <si>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</si>
  <si>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</si>
  <si>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</si>
  <si>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</si>
  <si>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</si>
  <si>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</si>
  <si>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</si>
  <si>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</si>
  <si>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</si>
  <si>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</si>
  <si>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</si>
  <si>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</si>
  <si>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</si>
  <si>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</si>
  <si>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</si>
  <si>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</si>
  <si>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</si>
  <si>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</si>
  <si>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</si>
  <si>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</si>
  <si>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</si>
  <si>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</si>
  <si>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</si>
  <si>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</si>
  <si>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</si>
  <si>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</si>
  <si>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</si>
  <si>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</si>
  <si>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</si>
  <si>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</si>
  <si>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</si>
  <si>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</si>
  <si>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</si>
  <si>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</si>
  <si>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</si>
  <si>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</si>
  <si>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</si>
  <si>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</si>
  <si>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</si>
  <si>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</si>
  <si>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</si>
  <si>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</si>
  <si>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</si>
  <si>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</si>
  <si>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</si>
  <si>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</si>
  <si>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</si>
  <si>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</si>
  <si>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</si>
  <si>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</si>
  <si>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</si>
  <si>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</si>
  <si>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</si>
  <si>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</si>
  <si>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</si>
  <si>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</si>
  <si>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</si>
  <si>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</si>
  <si>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</si>
  <si>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</si>
  <si>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</si>
  <si>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</si>
  <si>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</si>
  <si>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</si>
  <si>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</si>
  <si>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</si>
  <si>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</si>
  <si>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</si>
  <si>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</si>
  <si>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</si>
  <si>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</si>
  <si>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</si>
  <si>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</si>
  <si>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</si>
  <si>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</si>
  <si>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</si>
  <si>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</si>
  <si>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</si>
  <si>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</si>
  <si>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</si>
  <si>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</si>
  <si>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</si>
  <si>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</si>
  <si>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</si>
  <si>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</si>
  <si>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</si>
  <si>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</si>
  <si>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</si>
  <si>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</si>
  <si>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</si>
  <si>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</si>
  <si>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</si>
  <si>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</si>
  <si>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</si>
  <si>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</si>
  <si>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</si>
  <si>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</si>
  <si>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</si>
  <si>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</si>
  <si>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</si>
  <si>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</si>
  <si>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</si>
  <si>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</si>
  <si>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</si>
  <si>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</si>
  <si>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</si>
  <si>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</si>
  <si>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</si>
  <si>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</si>
  <si>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</si>
  <si>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</si>
  <si>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</si>
  <si>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</si>
  <si>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</si>
  <si>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</si>
  <si>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</si>
  <si>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</si>
  <si>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</si>
  <si>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</si>
  <si>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</si>
  <si>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</si>
  <si>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</si>
  <si>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</si>
  <si>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</si>
  <si>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</si>
  <si>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</si>
  <si>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</si>
  <si>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</si>
  <si>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</si>
  <si>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</si>
  <si>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</si>
  <si>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</si>
  <si>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</si>
  <si>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</si>
  <si>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</si>
  <si>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</si>
  <si>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</si>
  <si>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</si>
  <si>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</si>
  <si>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</si>
  <si>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</si>
  <si>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</si>
  <si>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</si>
  <si>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</si>
  <si>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</si>
  <si>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</si>
  <si>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</si>
  <si>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</si>
  <si>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</si>
  <si>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</si>
  <si>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</si>
  <si>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</si>
  <si>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</si>
  <si>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</si>
  <si>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</si>
  <si>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</si>
  <si>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</si>
  <si>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</si>
  <si>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</si>
  <si>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</si>
  <si>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</si>
  <si>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</si>
  <si>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</si>
  <si>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</si>
  <si>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</si>
  <si>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</si>
  <si>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</si>
  <si>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</si>
  <si>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</si>
  <si>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</si>
  <si>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</si>
  <si>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</si>
  <si>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</si>
  <si>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</si>
  <si>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</si>
  <si>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</si>
  <si>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</si>
  <si>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</si>
  <si>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</si>
  <si>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</si>
  <si>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</si>
  <si>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</si>
  <si>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</si>
  <si>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</si>
  <si>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</si>
  <si>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</si>
  <si>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</si>
  <si>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</si>
  <si>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</si>
  <si>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</si>
  <si>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</si>
  <si>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</si>
  <si>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</si>
  <si>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</si>
  <si>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</si>
  <si>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</si>
  <si>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</si>
  <si>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</si>
  <si>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</si>
  <si>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</si>
  <si>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</si>
  <si>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</si>
  <si>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</si>
  <si>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</si>
  <si>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</si>
  <si>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</si>
  <si>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</si>
  <si>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</si>
  <si>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</si>
  <si>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</si>
  <si>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</si>
  <si>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</si>
  <si>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</si>
  <si>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</si>
  <si>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</si>
  <si>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</si>
  <si>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</si>
  <si>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</si>
  <si>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</si>
  <si>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</si>
  <si>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</si>
  <si>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</si>
  <si>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</si>
  <si>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</si>
  <si>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</si>
  <si>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</si>
  <si>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</si>
  <si>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</si>
  <si>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</si>
  <si>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</si>
  <si>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</si>
  <si>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</si>
  <si>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</si>
  <si>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</si>
  <si>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</si>
  <si>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</si>
  <si>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</si>
  <si>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</si>
  <si>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</si>
  <si>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</si>
  <si>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</si>
  <si>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</si>
  <si>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</si>
  <si>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</si>
  <si>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</si>
  <si>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</si>
  <si>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</si>
  <si>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</si>
  <si>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</si>
  <si>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</si>
  <si>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</si>
  <si>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</si>
  <si>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</si>
  <si>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</si>
  <si>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</si>
  <si>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</si>
  <si>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</si>
  <si>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</si>
  <si>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</si>
  <si>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</si>
  <si>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</si>
  <si>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</si>
  <si>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</si>
  <si>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</si>
  <si>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</si>
  <si>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</si>
  <si>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</si>
  <si>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</si>
  <si>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</si>
  <si>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</si>
  <si>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</si>
  <si>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</si>
  <si>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</si>
  <si>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</si>
  <si>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</si>
  <si>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</si>
  <si>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</si>
  <si>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</si>
  <si>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</si>
  <si>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</si>
  <si>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</si>
  <si>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</si>
  <si>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</si>
  <si>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</si>
  <si>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</si>
  <si>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</si>
  <si>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</si>
  <si>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</si>
  <si>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</si>
  <si>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</si>
  <si>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</si>
  <si>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</si>
  <si>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</si>
  <si>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</si>
  <si>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</si>
  <si>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</si>
  <si>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</si>
  <si>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</si>
  <si>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</si>
  <si>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</si>
  <si>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</si>
  <si>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</si>
  <si>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</si>
  <si>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</si>
  <si>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</si>
  <si>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</si>
  <si>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</si>
  <si>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</si>
  <si>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</si>
  <si>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</si>
  <si>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</si>
  <si>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</si>
  <si>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</si>
  <si>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</si>
  <si>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</si>
  <si>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</si>
  <si>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</si>
  <si>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</si>
  <si>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</si>
  <si>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</si>
  <si>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</si>
  <si>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</si>
  <si>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</si>
  <si>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</si>
  <si>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</si>
  <si>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</si>
  <si>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</si>
  <si>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</si>
  <si>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</si>
  <si>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</si>
  <si>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</si>
  <si>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</si>
  <si>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</si>
  <si>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</si>
  <si>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</si>
  <si>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</si>
  <si>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</si>
  <si>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</si>
  <si>
    <t xml:space="preserve">Будівництво КЛ-0,4 кВ Л-6, Л-25 ТП-498 оп.№1 (дві кабельні лінії) в м. Кропивницький для зовнішнього електропостачання блочно-модульної котельні "Джерельна" КП "Теплоенергетик" КМР" по вул. Джерельна" (приєднання) </t>
  </si>
  <si>
    <t>Будівництво 2ПЛІ-0,4 кВ ТП-498 Л-6, Л-25 оп.№1-11 в м. Кропивницький для зовнішнього електропостачання блочно-модульної котельні "Джерельна" КП "Теплоенергетик" КМР" по вул. Джерельна (приєднання)</t>
  </si>
  <si>
    <t>Реконструкція ЗТП - 345  для зовнішнього електропостачання харчоблоку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</si>
  <si>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>https://zakupivli.pro/gov/tenders/ua-2025-09-25-013964-a</t>
  </si>
  <si>
    <t>https://zakupivli.pro/gov/tenders/ua-2025-09-25-013959-a</t>
  </si>
  <si>
    <t>https://zakupivli.pro/gov/tenders/ua-2025-09-25-007455-a</t>
  </si>
  <si>
    <t>Реконструкція ПЛ-0,4кВ Л-2 від КТП-487 в м. Благовіщенське для зовнішнього електропостачання житлового будинку гр. Моросліп О.В. по  вул. Західна, 130 (приєднання)</t>
  </si>
  <si>
    <t>Капітальний ремонт зовнішньої каналізаційної системи від будівлі РВБ по просп. Соколівський, 23, с. Соколівське, Кропивницького району, Кіровоградської області. Ремонтна програма</t>
  </si>
  <si>
    <t>https://zakupivli.pro/gov/tenders/ua-2025-09-26-008089-a</t>
  </si>
  <si>
    <t>https://zakupivli.pro/gov/tenders/ua-2025-09-26-008009-a</t>
  </si>
  <si>
    <t>Будівництво ПЛІ-0,4 кВ ТП-756 Л-20 оп.№18-40 в м. Кропивницький для зовнішнього електропостачання житлового будинку з будівельним майданчиком гр. Кривошея К. В. по вул. Пісочна кад.№3510166900:09:060:0125, буд. 25 в с-щі Нове (приєднання)</t>
  </si>
  <si>
    <t xml:space="preserve">Будівництво ПЛІ-0,4 кВ Л-4 ЩТП-186 для зовнішнього електропостачання житлового будинку з будівельним  майданчиком гр. Музиченко І.О. по вул. Будівельна, буд. 34 в с. Бережинка Кропивницького району (приєднання) </t>
  </si>
  <si>
    <t>Будівництво ЩТП-521 для зовнішнього електропостачання житлового будинку гр. Бойченко В. В. по вул. Шпаченка, буд. 49 в с. Федорівка Кропивницького району (приєднання)</t>
  </si>
  <si>
    <t>https://zakupivli.pro/gov/tenders/ua-2025-09-29-011586-a</t>
  </si>
  <si>
    <t>https://zakupivli.pro/gov/tenders/ua-2025-09-29-010879-a</t>
  </si>
  <si>
    <t>https://zakupivli.pro/gov/tenders/ua-2025-09-29-006196-a</t>
  </si>
  <si>
    <t>https://zakupivli.pro/gov/tenders/ua-2025-10-01-000433-a</t>
  </si>
  <si>
    <t>Будівництво ПЛІ-0,4кВ Л-3 оп.№44/5 КТП_1149  в с. Войнівка для зовнішнього електропостачання столярного цеху гр.Прохватило О.В. по вул. Центральна, 1-а (приєднання)</t>
  </si>
  <si>
    <t>Будівництво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</si>
  <si>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ПЛ-10 кВ Л-232 до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</si>
  <si>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ЩТП-590 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</si>
  <si>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Л-1 ЩТП-590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</si>
  <si>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Л-3 ЩТП-756 для зовнішнього електропостачання житлового будинку гр. Цатурян В.Ш. по просп. Соколівський, буд. 48 в с. Соколівське Кропивницького району (приєднання)</t>
  </si>
  <si>
    <t>https://zakupivli.pro/gov/tenders/ua-2025-10-02-012266-a</t>
  </si>
  <si>
    <t>https://zakupivli.pro/gov/tenders/ua-2025-10-02-012092-a</t>
  </si>
  <si>
    <t>https://zakupivli.pro/gov/tenders/ua-2025-10-02-011920-a</t>
  </si>
  <si>
    <t>https://zakupivli.pro/gov/tenders/ua-2025-10-02-011794-a</t>
  </si>
  <si>
    <t>https://zakupivli.pro/gov/tenders/ua-2025-10-02-011693-a</t>
  </si>
  <si>
    <t>Будівництво ЩТП-594 в с.Соколівське для зовнішнього електропостачання комплексу будівель гр. Петринко А.В. по пров. Гаражний, 2-б Кропивницькі ЕМ</t>
  </si>
  <si>
    <t>Реконструкція ПЛІ-0,4кВ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</si>
  <si>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Реконструкція КЛ-0,4кВ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</si>
  <si>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https://zakupivli.pro/gov/tenders/ua-2025-10-03-007273-a</t>
  </si>
  <si>
    <t>https://zakupivli.pro/gov/tenders/ua-2025-10-03-006798-a</t>
  </si>
  <si>
    <t>https://zakupivli.pro/gov/tenders/ua-2025-10-03-006676-a</t>
  </si>
  <si>
    <t>Будівництво ПЛІ-0,4кВ Л-4 оп.1, 22-25 від КТП-655 в с. Соколівське для зовнішнього електропостачання житлового будинку гр. Крижановського О.Е. (приєднання)</t>
  </si>
  <si>
    <t>https://zakupivli.pro/gov/tenders/ua-2025-10-07-000600-a</t>
  </si>
  <si>
    <t>Будівництво  КЛ-10 кВ ЦРП-20 (ком.11) – ТП-848 в м. Кропивницький для зовнішнього електропостачання автомийки та електрозарядної станції автомобілів ПП «МОДІКОН»  по вул. Габдрахманова, буд. 33/6 (приєднання)</t>
  </si>
  <si>
    <t>https://zakupivli.pro/gov/tenders/ua-2025-10-09-013818-a</t>
  </si>
  <si>
    <t>https://zakupivli.pro/gov/tenders/ua-2025-10-14-003114-a</t>
  </si>
  <si>
    <t>https://zakupivli.pro/gov/tenders/ua-2025-10-17-012814-a</t>
  </si>
  <si>
    <t>https://zakupivli.pro/gov/tenders/ua-2025-10-17-012120-a</t>
  </si>
  <si>
    <t>https://zakupivli.pro/gov/tenders/ua-2025-10-17-010591-a/lot-7cad97ab85ea4df3a4cce546b4de91cc</t>
  </si>
  <si>
    <t>Будівництво КЛ-10 кВ Л-116 оп.№126 в с-щі Онуфріївка для зовнішнього електропостачання майстерні ТОВ «ВП «УКРБУДДЕТАЛЬ» по вул. Магістральна, 1к (приєднання)</t>
  </si>
  <si>
    <t>Будівництво  ЩТП-849 для зовнішнього електропостачання житлового будинку гр. Проводян Н. Л. по вул. Криничувата, буд. 41/31 в м. Кропивницький (приєднання)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</si>
  <si>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128. згідно з розробленою ПД із матеріалів та обладнання підрядника (приєднання)</t>
  </si>
  <si>
    <t>Реконструкція ПЛ-0,4кВ Л-3 КТП-110 в с.Розношенське Благовіщенських ЕМ для зовнішнього електропостачання житлового будинку гр. Швець Д.С. по вул.Крамаренка Миколи, 6 (приєднання)</t>
  </si>
  <si>
    <t>Будівництво ПЛ,ПЛІ-0,4 кВ Л-1,Л-3 КТП-112 в с.Новоселиця Благовіщенських ЕМ для зовнішнього електропостачання житлового будинку гр. Гаврилюк О.В. по вул.Максима Ясінського, 68 (приєднання)</t>
  </si>
  <si>
    <t>Будівництво ПЛ,ПЛІ-0,4 кВ Л-2,Л-4 КТП-448 в с.Вільхове Благовіщенських ЕМ для зовнішнього електропостачання житлового будинку гр. Сандул М.А. по вул.Сонячна, 35 (приєднання)</t>
  </si>
  <si>
    <t>https://zakupivli.pro/gov/tenders/ua-2025-10-21-010143-a</t>
  </si>
  <si>
    <t>https://zakupivli.pro/gov/tenders/ua-2025-10-21-009498-a</t>
  </si>
  <si>
    <t>https://zakupivli.pro/gov/tenders/ua-2025-10-21-008894-a</t>
  </si>
  <si>
    <t>Реконструкція ПЛ-0,4 кВ від КТП-14 в сел.Петрове для зовнішнього електропостачання житлового будинку Левчук А.В. по вул.Липова кад. №3524955100:50:072:0052 (приєднання)</t>
  </si>
  <si>
    <t>Будівництво ЩТП-46 в сел.Петрове для зовнішнього електропостачання житлового будинку Левчук А.В. по вул.Липова кад. №3524955100:50:072:0052 (приєднання)</t>
  </si>
  <si>
    <t>Реконструкція ПС «БСІ»-35/6кВ для зовнішнього електропостачання сонячної фотоелектричної станції  "СОНЯЧНА-2" з установкою зберігання енергії (УЗЕ) ТОВ "СОНЯЧНА-2", за адресою: с-ще Смоліне (кад.№3523155700:50:000:0487),  Новоукраїнського району, Кіровоградської області (приєднання)</t>
  </si>
  <si>
    <t>Будівництво ПЛІ-0,4 кВ Л-1 оп.11,21-29 КТП-5 Аджамська с/р Кропивницьких ЕМ для зовнішнього електропостачання господарського двору з будівельним майданчиком гр. Куропятник О.С. (приєднання)</t>
  </si>
  <si>
    <t>Будівництво КТП-552 для зовнішнього електропостачання комплексу СФГ "КОНДОР" по вул. Декабристів, буд. 75 в с. Шамраєве Голованівського району (приєднання)</t>
  </si>
  <si>
    <t>Будівництво КТП-617 для зовнішнього електропостачання житлового будинку садибного типу гр. Лапко О. М. по вул. Східна, буд.23 в с. Підгайці Кропивницького району (приєднання)</t>
  </si>
  <si>
    <t>Будівництво КЛ-10 кВ Л-717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</si>
  <si>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Будівництво КЛ-10 кВ Л-722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</si>
  <si>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Реконструкція РП-7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</si>
  <si>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https://zakupivli.pro/gov/tenders/ua-2025-10-22-005511-a</t>
  </si>
  <si>
    <t>https://zakupivli.pro/gov/tenders/ua-2025-10-22-005340-a</t>
  </si>
  <si>
    <t>https://zakupivli.pro/gov/tenders/ua-2025-10-22-005105-a</t>
  </si>
  <si>
    <t>https://zakupivli.pro/gov/tenders/ua-2025-10-22-004902-a</t>
  </si>
  <si>
    <t>https://zakupivli.pro/gov/tenders/ua-2025-10-22-001821-a</t>
  </si>
  <si>
    <t>https://zakupivli.pro/gov/tenders/ua-2025-10-22-001628-a</t>
  </si>
  <si>
    <t>https://zakupivli.pro/gov/tenders/ua-2025-10-22-000889-a</t>
  </si>
  <si>
    <t>https://zakupivli.pro/gov/tenders/ua-2025-10-22-000692-a</t>
  </si>
  <si>
    <t>https://zakupivli.pro/gov/tenders/ua-2025-10-22-000442-a</t>
  </si>
  <si>
    <t>Будівництво ПЛ-10 кВ Л-102 оп.254/1-254/3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</si>
  <si>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ЩТП-494 в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</si>
  <si>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ПЛІ-0,4кВ Л-1 КТП-305  в м. Благовіщенське для зовнішнього електропостачання абонентської станції мобільного зв'язку ПрАТ "Київстар" по  вул. П.Сніцара, 17 (приєднання)</t>
  </si>
  <si>
    <t>https://zakupivli.pro/gov/tenders/ua-2025-10-23-009386-a</t>
  </si>
  <si>
    <t>https://zakupivli.pro/gov/tenders/ua-2025-10-23-009263-a</t>
  </si>
  <si>
    <t>https://zakupivli.pro/gov/tenders/ua-2025-10-23-008056-a</t>
  </si>
  <si>
    <t>Будівництво КЛ-10 кВ ТП-480-ТП-847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</si>
  <si>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Реконструкція РП-10 кВ ЗТП-480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</si>
  <si>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https://zakupivli.pro/gov/tenders/ua-2025-10-24-004314-a</t>
  </si>
  <si>
    <t>https://zakupivli.pro/gov/tenders/ua-2025-10-24-004217-a</t>
  </si>
  <si>
    <t>Електричне приладдя та супутні товари до електричного обладнання (приєднання)</t>
  </si>
  <si>
    <t>https://zakupivli.pro/gov/tenders/ua-2025-10-28-005437-a/lot-4c96191d30034b04874c0cbdbd7bbc01</t>
  </si>
  <si>
    <t>Будівництво  КЛ-10 кВ оп.№352 ПЛ-10 кВ Л-148 ПС «Новомиргородська»-150/35/10 кВ для зовнішнього електропостачання установки зберігання електричної енергії ТОВ «ГОМЕР-ЕЛІОС» в м.Новомиргород Новоукраїнського району (приєднання)</t>
  </si>
  <si>
    <t>Будівництво КЛ-0,4 кВ Л-4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</si>
  <si>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Реконструкція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</si>
  <si>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Будівництво ЩТП-23 в сел.Добровеличківка для зовнішнього електропостачання ж/б Вербенко А.О. (приєднання)</t>
  </si>
  <si>
    <t>Будівництво 3ПЛІ-0,4 кВ Л-17, Л-20, Л-21 ТП-544 оп.1-5 в м.Кропивницький для зовнішнього електропостачання незавершеного будівництва (торговельний комплекс) ТОВ "КОПІЛКА" по вул. Державності, буд. 30 (приєднання)</t>
  </si>
  <si>
    <t>https://zakupivli.pro/gov/tenders/ua-2025-10-30-012032-a</t>
  </si>
  <si>
    <t>https://zakupivli.pro/gov/tenders/ua-2025-10-30-000711-a</t>
  </si>
  <si>
    <t>https://zakupivli.pro/gov/tenders/ua-2025-10-30-000554-a</t>
  </si>
  <si>
    <t>https://zakupivli.pro/gov/tenders/ua-2025-10-30-000525-a</t>
  </si>
  <si>
    <t>https://zakupivli.pro/gov/tenders/ua-2025-10-30-000273-a</t>
  </si>
  <si>
    <t>Капітальний ремонт гаражу лінійного посту п/ст "Вільшанка" по вул. Центральній, 85, с-ще Вільшанка, Голованівського р-ну, Кіровоградської обл. (ремонтна програма)</t>
  </si>
  <si>
    <t>https://zakupivli.pro/gov/tenders/ua-2025-10-31-008798-a</t>
  </si>
  <si>
    <t>Будівництво ПЛІ-0,4кВ Л-1  від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</si>
  <si>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Будівництво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</si>
  <si>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https://zakupivli.pro/gov/tenders/ua-2025-11-03-000332-a</t>
  </si>
  <si>
    <t>https://zakupivli.pro/gov/tenders/ua-2025-11-03-000300-a</t>
  </si>
  <si>
    <t>Реконструкція ПЛ-0,4 кВ Л-1 КТП-203 в с. Звенигородка Олександрійських ЕМ для зовнішнього електропостачання житлового будинку                          гр. Шпак Ю.М. по вул. Попова, 34 (приєднання)</t>
  </si>
  <si>
    <t>Реконструкція ПЛ-0,4 кВ Л-2 від КТП-1062 в м. Олександрія для зовнішнього електропостачання житлового будинку з господарськими будівлями Храмченко А.Л. (приєднання)</t>
  </si>
  <si>
    <t>https://zakupivli.pro/gov/tenders/ua-2025-11-05-011912-a</t>
  </si>
  <si>
    <t>https://zakupivli.pro/gov/tenders/ua-2025-11-05-011808-a</t>
  </si>
  <si>
    <t>Капітальний ремонт пункту керування диспетчерського центрального ПКДЦ (ремонтна програма)</t>
  </si>
  <si>
    <t>https://zakupivli.pro/gov/tenders/ua-2025-11-11-001580-a</t>
  </si>
  <si>
    <t>https://zakupivli.pro/gov/tenders/ua-2025-11-12-009402-a</t>
  </si>
  <si>
    <t>https://zakupivli.pro/gov/tenders/ua-2025-11-12-008473-a</t>
  </si>
  <si>
    <t>https://zakupivli.pro/gov/tenders/ua-2025-11-12-008233-a</t>
  </si>
  <si>
    <t>https://zakupivli.pro/gov/tenders/ua-2025-11-12-008120-a</t>
  </si>
  <si>
    <t>https://zakupivli.pro/gov/tenders/ua-2025-11-12-006084-a</t>
  </si>
  <si>
    <t>https://zakupivli.pro/gov/tenders/ua-2025-11-12-002376-a/lot-cf4da700614147aaa2880f51276995e7</t>
  </si>
  <si>
    <t xml:space="preserve">Реконструкція РП-10кВ ЗТП-525  в м. Кропивницький  для  зовнішнього електропостачання адміністративно торгівельної будівлі, ФОП Анісова О.В.  по вул. Нейгауза, 8А,а,а1 (приєднання)  </t>
  </si>
  <si>
    <t xml:space="preserve">Будівництво ЩТП-262 в с. Стара Осота Олександрівських ЕМ для  зовнішнього електропостачання абонентської станції мобільного зв'язку ТОВ "УТ" (приєднання) </t>
  </si>
  <si>
    <t>Будівництво  ПЛІ-0,4кВ Л-1  від ЩТП-262 в с. Стара Осота Олександрівських ЕМ для  зовнішнього електропостачання абонентської станції мобільного зв'язку ТОВ "УТ" (приєднання)</t>
  </si>
  <si>
    <t>Провід ASXsn 2х35, Провід АПВ 1х25 (приєднання)</t>
  </si>
  <si>
    <t>Автоматичний вимикач FMC2/3U 3Р 63А (приєднання)</t>
  </si>
  <si>
    <t>Будівництво КЛ-10 кВ оп.79 Л-133 ПС 35/10 кВ «Ганнівка» в с. Бокове Долинських ЕМ для зовнішнього електропостачання ж/б Голуб Н.М., згідно з розробленою ПД із матеріалів та обладнання підрядника (приєднання)</t>
  </si>
  <si>
    <t>Метри</t>
  </si>
  <si>
    <t>Будівництво КЛ-0,4 кВ Л-6 від КТП-179 до оп.№1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</si>
  <si>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2ПЛІ-0,4кВ Л-1,Л-6 від оп.№1 до оп.№15 для зовнішнього електропостачання житлового будинку гр. Терзов Д. С. по пров. Водозбірний, буд.34 в м. Кропивницький (приєднання)</t>
  </si>
  <si>
    <t xml:space="preserve">Будівництво КЛ-6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 (приєднання) </t>
  </si>
  <si>
    <t>Будівництво ПЛІ-0,4кВ Л-6 від оп.№15 до оп.№16/1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</si>
  <si>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ПЛЗ-6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</t>
  </si>
  <si>
    <t xml:space="preserve">Реконструкція комірки №8 в РП-6 кВ ПС «Сільмаш»-150/35/6 кВ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  </t>
  </si>
  <si>
    <t>Ремонтно-відновлювальні роботи енергооб’єктів КЛ-6-10 кВ в аварійних ситуаціях</t>
  </si>
  <si>
    <t>Ремонтно-відновлювальні роботи енергооб’єктів КЛ-0,4 кВ в аварійних ситуаціях</t>
  </si>
  <si>
    <t>Ремонтно-відновлювальні роботи енергооб’єктів ПЛ-6-10 кВ в аварійних ситуаціях</t>
  </si>
  <si>
    <t>Ремонтно-відновлювальні роботи енергооб’єктів ПЛ-0,4 кВ в аварійних ситуаціях</t>
  </si>
  <si>
    <t>https://zakupivli.pro/gov/tenders/ua-2025-11-14-013195-a</t>
  </si>
  <si>
    <t>https://zakupivli.pro/gov/tenders/ua-2025-11-14-013137-a</t>
  </si>
  <si>
    <t>https://zakupivli.pro/gov/tenders/ua-2025-11-14-013043-a</t>
  </si>
  <si>
    <t>https://zakupivli.pro/gov/tenders/ua-2025-11-14-013041-a</t>
  </si>
  <si>
    <t>https://zakupivli.pro/gov/tenders/ua-2025-11-14-012934-a</t>
  </si>
  <si>
    <t>https://zakupivli.pro/gov/tenders/ua-2025-11-14-012850-a</t>
  </si>
  <si>
    <t>https://zakupivli.pro/gov/tenders/ua-2025-11-17-012429-a</t>
  </si>
  <si>
    <t>https://zakupivli.pro/gov/tenders/ua-2025-11-17-012096-a</t>
  </si>
  <si>
    <t>https://zakupivli.pro/gov/tenders/ua-2025-11-17-012049-a</t>
  </si>
  <si>
    <t>https://zakupivli.pro/gov/tenders/ua-2025-11-17-011923-a</t>
  </si>
  <si>
    <t>https://zakupivli.pro/gov/tenders/ua-2025-11-17-003430-a</t>
  </si>
  <si>
    <t>Реконструкція ЗТП-20 для зовнішнього електропостачання когенераційної установки ТОВ "СВІТЛОВОДСЬКПОБУТ" по вул. Григорія Сковороди, буд. 2-А в м. Світловодськ Олександрійського району, згідно з розробленою ПД із матеріалів та обладнання підрядника (приєднання)</t>
  </si>
  <si>
    <t>Будівництво ЩТП-563 в с.Вільне Кропивницьких ЕМ для зовнішнього електропостачання житлового будинку гр. Мазуренко В.А. кад.№3522581900:51:000:0165 (приєднання)</t>
  </si>
  <si>
    <t xml:space="preserve">Будівництво ПЛ-10 кВ Л-175 до ЩТП-563 в с.Вільне Кропивницьких ЕМ для зовнішнього електропостачання житлового будинку гр. Мазуренко В.А.  кад.№3522581900:51:000:0165 (приєднання) </t>
  </si>
  <si>
    <t xml:space="preserve">Будівництво ПЛІ-0,4 кВ Л-1 ЩТП-563 в с.Вільне Кропивницьких ЕМ для зовнішнього електропостачання житлового будинку гр. Мазуренко В.А.  кад.№3522581900:51:000:0165 (приєднання) </t>
  </si>
  <si>
    <t>https://zakupivli.pro/gov/tenders/ua-2025-11-19-013423-a/lot-ff30f18ce92a48b58a8bc32e93e78b4d</t>
  </si>
  <si>
    <t>https://zakupivli.pro/gov/tenders/ua-2025-11-19-008852-a</t>
  </si>
  <si>
    <t>https://zakupivli.pro/gov/tenders/ua-2025-11-19-008811-a</t>
  </si>
  <si>
    <t>https://zakupivli.pro/gov/tenders/ua-2025-11-19-008657-a</t>
  </si>
  <si>
    <t xml:space="preserve">Будівництво КТП-126 в с.Дмитрівка Знам`янських ЕМ для зовнішнього електропостачання комплексу (молочно-твариницька ферма) ТДВ "КОЛОС"  по вул. Центральна, 2-В  (приєднання) </t>
  </si>
  <si>
    <t>https://zakupivli.pro/gov/tenders/ua-2025-11-24-017044-a</t>
  </si>
  <si>
    <t>Будівництво КЛ-0,4 кВ Л-3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</si>
  <si>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Л-1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</si>
  <si>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Л-2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</si>
  <si>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 xml:space="preserve">Будівництво ПЛЗ-10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</si>
  <si>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КТП-16404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</si>
  <si>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КЛ-10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</si>
  <si>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>Будівництво КЛ-0,4 кВ Л-24 ЗТП-294 в м. Кропивницький для зовнішнього електропостачання нежитлового приміщення ТОВ "АІС "БУДКОМ" по вул. Яновського, 151 (приєднання)</t>
  </si>
  <si>
    <t>https://zakupivli.pro/gov/tenders/ua-2025-11-26-004413-a</t>
  </si>
  <si>
    <t>https://zakupivli.pro/gov/tenders/ua-2025-11-26-004231-a</t>
  </si>
  <si>
    <t>https://zakupivli.pro/gov/tenders/ua-2025-11-26-004190-a</t>
  </si>
  <si>
    <t>https://zakupivli.pro/gov/tenders/ua-2025-11-26-004082-a</t>
  </si>
  <si>
    <t>https://zakupivli.pro/gov/tenders/ua-2025-11-26-003960-a</t>
  </si>
  <si>
    <t>https://zakupivli.pro/gov/tenders/ua-2025-11-26-003593-a</t>
  </si>
  <si>
    <t>https://zakupivli.pro/gov/tenders/ua-2025-11-26-000344-a</t>
  </si>
  <si>
    <t>https://zakupivli.pro/gov/tenders/ua-2025-12-01-000468-a</t>
  </si>
  <si>
    <t xml:space="preserve">Реконструкція КЛ-10 кВ Л-135 оп.12-15 в c. Підгайці, вул. Паркова кад. №3522581200:57:000:1059, буд.5 для ТОВ «ЛАНДТЕХ» (приєднання) </t>
  </si>
  <si>
    <t>https://zakupivli.pro/gov/tenders/ua-2025-12-02-000285-a</t>
  </si>
  <si>
    <t>Основа для кріплення кабеля BIC 30-50K, скріпа CF 20 (приєднання)</t>
  </si>
  <si>
    <t xml:space="preserve">Будівництво ЩТП-10201г в с. Петрове Знам'янських ЕМ для зовнішнього електропостачання житлового будинку гр. Геніх І.А. по вул. Миколи Геніха, буд. 101  (приєднання) </t>
  </si>
  <si>
    <t>Будівництво ПЛЗ-10 кВ до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</si>
  <si>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 xml:space="preserve">Будівництво ПЛІ-0,4кВ Л-1 від ЩТП-10201г  в с. Петрове Знам'янських ЕМ для зовнішнього електропостачання житлового будинку гр. Геніх І.А. по вул. Миколи Геніха, буд. 101" (приєднання) </t>
  </si>
  <si>
    <t>Будівництво ПЛ-10 кВ Л-102 оп.30-30/18 ПС "Магнітна"-150/35/10 кВ в с. Петрове Знам'янських ЕМ для зовнішнього електропостачання житлового будинку гр. Геніх І.А. по вул. Миколи Геніха, буд. 101 (приєднання)</t>
  </si>
  <si>
    <t>Реконструкція ПЛ-0,4 кВ Л-1 КТП-168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</si>
  <si>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Будівництво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</si>
  <si>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https://zakupivli.pro/gov/tenders/ua-2025-12-09-001167-a</t>
  </si>
  <si>
    <t>https://zakupivli.pro/gov/tenders/ua-2025-12-09-001093-a</t>
  </si>
  <si>
    <t>https://zakupivli.pro/gov/tenders/ua-2025-12-09-001084-a</t>
  </si>
  <si>
    <t>https://zakupivli.pro/gov/tenders/ua-2025-12-09-000925-a</t>
  </si>
  <si>
    <t>https://zakupivli.pro/gov/tenders/ua-2025-12-09-000913-a</t>
  </si>
  <si>
    <t>https://zakupivli.pro/gov/tenders/ua-2025-12-09-000784-a</t>
  </si>
  <si>
    <t xml:space="preserve">Будівництво ЩТП-304 в с.Новоєгорівка  для  зовнішнього електропостачання зерноскладу з будівельним майданчиком  ФГ "СОНАТА-АГРО" (приєднання) </t>
  </si>
  <si>
    <t xml:space="preserve">Будівництво КЛ-0,4 кВ Л-7 ТП-422 для зовнішнього електропостачання захисної споруди цивільного захисту №40275 УКБ Кропивницької міської ради по вул. Героїв України, буд. 6/13 в м. Кропивницький (приєднання) </t>
  </si>
  <si>
    <t>https://zakupivli.pro/gov/tenders/ua-2025-12-10-018076-a</t>
  </si>
  <si>
    <t>https://zakupivli.pro/gov/tenders/ua-2025-12-10-011360-a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</si>
  <si>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О.В. за адресою: Кіровоградська область, Кропивницький район, Бережинська сільська рада, кад.№3522580900:02:000:3040" (приєднання) 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</si>
  <si>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О.Г. за адресою: Кіровоградська область, Кропивницький район, Бережинська сільська рада, кад.№3522580900:02:000:3038" (приєднання) </t>
  </si>
  <si>
    <t>https://zakupivli.pro/gov/tenders/ua-2025-12-11-006316-a</t>
  </si>
  <si>
    <t>https://zakupivli.pro/gov/tenders/ua-2025-12-11-001833-a</t>
  </si>
  <si>
    <t>Будівництво КТП-850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</si>
  <si>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Реконструкція РП-10кВ ЗТП-750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</si>
  <si>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ПЛ-10 кВ Л-141 оп.77-77/1 до ЩТП-193 в с.Новофедорівка Петрівських ЕМ для зовнішнього електропостачання будинку садибного типу Домащук В.В. (приєднання)</t>
  </si>
  <si>
    <t xml:space="preserve">Реконструкція ПЛ-0,4 кВ від КТП-208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</si>
  <si>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ПЛІ-0,4 кВ оп.1-50 ЩТП-193 в с.Новофедорівка Петрівських ЕМ для зовнішнього електропостачання будинку садибного типу Домащук В.В. (приєднання)</t>
  </si>
  <si>
    <t>Будівництво КЛ-6 кВ від ЗТП-750 до КТП-850 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</si>
  <si>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ЩТП-193 в с.Новофедорівка Петрівських ЕМ для зовнішнього електропостачання будинку садибного типу Домащук В.В.(приєднання)</t>
  </si>
  <si>
    <t>Реконструкція ПЛ-0,4 кВ від ЩТП-194 в с.Новофедорівка Петрівських ЕМ для зовнішнього електропостачання будинку садибного типу Домащук В.В. (приєднання)</t>
  </si>
  <si>
    <t xml:space="preserve">Будівництво ЩТП-559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</si>
  <si>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ПЛЗ-10 кВ до ЩТП-559 в с.Калинівка для зовнішнього електропостачання житлового будинку гр. Кондратенко С. М. по вул. Інгульська, 77 в с. Калинівка Кропивницького району (приєднання)</t>
  </si>
  <si>
    <t xml:space="preserve">Реконструкція ПЛ-0,4 кВ Л-3  від КТП-262 в с.Бокове Долинських ЕМ для зовнішнього електропостачання ж/б Голуб Н.М. (приєднання) </t>
  </si>
  <si>
    <t xml:space="preserve">Будівництво ЩТП-263 в с.Бокове Долинських ЕМ для зовнішнього електропостачання ж/б Голуб Н.М. (приєднання) </t>
  </si>
  <si>
    <t>https://zakupivli.pro/gov/tenders/ua-2025-12-16-015448-a</t>
  </si>
  <si>
    <t>https://zakupivli.pro/gov/tenders/ua-2025-12-16-014970-a</t>
  </si>
  <si>
    <t>https://zakupivli.pro/gov/tenders/ua-2025-12-16-014725-a</t>
  </si>
  <si>
    <t>https://zakupivli.pro/gov/tenders/ua-2025-12-16-014109-a</t>
  </si>
  <si>
    <t>https://zakupivli.pro/gov/tenders/ua-2025-12-16-013055-a</t>
  </si>
  <si>
    <t>https://zakupivli.pro/gov/tenders/ua-2025-12-16-012591-a</t>
  </si>
  <si>
    <t>https://zakupivli.pro/gov/tenders/ua-2025-12-16-012171-a</t>
  </si>
  <si>
    <t>https://zakupivli.pro/gov/tenders/ua-2025-12-16-011875-a</t>
  </si>
  <si>
    <t>https://zakupivli.pro/gov/tenders/ua-2025-12-16-011616-a</t>
  </si>
  <si>
    <t>https://zakupivli.pro/gov/tenders/ua-2025-12-16-008824-a</t>
  </si>
  <si>
    <t>https://zakupivli.pro/gov/tenders/ua-2025-12-16-001344-a</t>
  </si>
  <si>
    <t>https://zakupivli.pro/gov/tenders/ua-2025-12-16-001245-a</t>
  </si>
  <si>
    <t>Будівництво ПЛІ-0,4 кВ оп.22п-67 КТП-296 в сел.Петрове для  зовнішнього електропостачання житлового будинку гр. П'ята А.М. вул. Дружби, 106 (приєднання)</t>
  </si>
  <si>
    <t>Реконструкція ПЛІ-0,4кВ Л-4 КТП-296  в сел. Петрове  для  зовнішнього електропостачання житлового будинку гр. П'ята А.М. вул. Дружби, 106 (приєднання)</t>
  </si>
  <si>
    <t>https://zakupivli.pro/gov/tenders/ua-2025-12-19-014480-a</t>
  </si>
  <si>
    <t>https://zakupivli.pro/gov/tenders/ua-2025-12-19-014293-a</t>
  </si>
  <si>
    <t>https://zakupivli.pro/gov/tenders/ua-2025-12-19-001812-a</t>
  </si>
  <si>
    <t>https://zakupivli.pro/gov/tenders/ua-2025-12-23-005940-a</t>
  </si>
  <si>
    <t>Технічне переоснащення ПС "Вільне"-35/10 кВ для зовнішнього електропостачання когенераційної установки ФІЛІЇ "КРОПИВНИЦЬКА ПТАХОФАБРИКА" ТОВ "АГРАРНИЙ ХОЛДИНГ АВАНГАРД" (приєднання)</t>
  </si>
  <si>
    <t>https://zakupivli.pro/gov/tenders/ua-2025-12-26-002869-a</t>
  </si>
  <si>
    <t>Реконструкція ПС "Бобринець" - 150/35/10кВ (Заміна приводу РПН силового трансформатора 2Т) для зовнішнього електропостачання сонячної електростанції "Бобринець 2" ТОВ "ПОГРЕБИЩЕ СОЛАР ПАРК", що знаходиться на території Бобринецької міської ради (приєднання)</t>
  </si>
  <si>
    <t>Реконструкція ПС "Бобринець" - 150/35/10кВ (Заміна приводу РПН силового трансформатора 1Т) для зовнішнього електропостачання сонячної електростанції "Бобринець 1" ТОВ "СЕС Дібровка", що знаходиться на території Бобринецької міської ради, згідно з розробленою ПД із матеріалів та обладнання підрядника (приєднання)</t>
  </si>
  <si>
    <t>https://zakupivli.pro/gov/tenders/ua-2025-12-30-003408-a/lot-ec90244ead9f4ba795635cb2145c2bf4</t>
  </si>
  <si>
    <t>https://zakupivli.pro/gov/tenders/ua-2025-12-30-003216-a/lot-9bd4202deaf34e4999c044e480736b30</t>
  </si>
  <si>
    <t>Реконструкція  ЗТП-295  в м. Кропивницький  для  зовнішнього електропостачання 1/10(одна десята) частки комплексу ТОВ"СВМ-2017" по вул. Олени Теліги, 8 (приєднання)</t>
  </si>
  <si>
    <t>https://zakupivli.pro/gov/tenders/ua-2026-01-12-005104-a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</si>
  <si>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(Світловодські ЕМ) (пункт 1.2.4.2.8 Інвестиційної Програми 2026)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</si>
  <si>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(Світловодські ЕМ) (пункт 1.2.4.2.7 Інвестиційної Програми 2026)</t>
  </si>
  <si>
    <t xml:space="preserve">Реконструкція КЛ-0,4 кВ від ТП-17 до житлових будинків по вул. Чорноморівська, 13 (РБ-3), вул. Чорноморівська, 5А (РБ-6), вул. Бойка Вадима, 2Б (РБ-7), пров. Нагірний, 3 (РБ-8), вул. Бойка Вадима, 2А (РБ-9) в м. Світловодськ (Світловодські ЕМ) (пункт 1.2.4.2.6 Інвестиційної Програми 2026)
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</si>
  <si>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(Світловодські ЕМ) (пункт 1.2.3.2.9 Інвестиційної Програми 2026)</t>
  </si>
  <si>
    <t>Реконструкція КЛ-10кВ Ф-10Ю, ТП-476 - ТП-534 в м. Кропивницький Кіровоградської області (Кропивницькі міські ЕМ) (пункт 1.2.3.2.8 Інвестиційної Програми 2026)</t>
  </si>
  <si>
    <t>Реконструкція КЛ-10кВ Ф-10Ю, ТП-286 - ТП-27 в м. Кропивницький Кіровоградська область (Кропивницькі міські ЕМ) (пункт 1.2.3.2.7 Інвестиційної Програми 2026)</t>
  </si>
  <si>
    <t>Реконструкція КЛ-10кВ Ф-10Ю, ТП-170 - ТП-279 в м. Кропивницький Кіровоградської області (Кропивницькі міські ЕМ) (пункт 1.2.3.2.6 Інвестиційної Програми 2026)</t>
  </si>
  <si>
    <t>Реконструкція КЛ-10кВ Ф-10Ю, ТП-108 - ТП-130 в м. Кропивницький Кіровоградська область (Кропивницькі міські ЕМ) (пункт 1.2.3.2.4 Інвестиційної Програми 2026)</t>
  </si>
  <si>
    <t>Реконструкція КЛ-10кВ Ф-10Ю, ТП-27 - ТП-108 в м. Кропивницький Кіровоградської області (Кропивницькі міські ЕМ) (Кропивницькі міські ЕМ) (пункт 1.2.3.2.3 Інвестиційної Програми 2026)</t>
  </si>
  <si>
    <t>Реконструкція КЛ-10кВ Ф-10Ю - ТП-198 в м. Кропивницький Кіровоградської області (Кропивницькі міські ЕМ) (пункт 1.2.3.2.2 Інвестиційної Програми 2026)</t>
  </si>
  <si>
    <t>Реконструкція КЛ-10кВ Ф-10Ю, ЦРП-4 - ТП-221 в м. Кропивницький Кіровоградської області (Кропивницькі міські ЕМ) (пункт 1.2.3.2.1 Інвестиційної Програми 2026)</t>
  </si>
  <si>
    <t>https://zakupivli.pro/gov/tenders/ua-2026-01-15-000236-a/lot-dc4956e5a2744c9080207717db3c2fd7</t>
  </si>
  <si>
    <t>https://zakupivli.pro/gov/tenders/ua-2026-01-15-000206-a/lot-c405f657eeaa47e9941fd4d43267cd1e</t>
  </si>
  <si>
    <t>https://zakupivli.pro/gov/tenders/ua-2026-01-15-000179-a/lot-c5cebc183feb401fa2306668012556d1</t>
  </si>
  <si>
    <t>https://zakupivli.pro/gov/tenders/ua-2026-01-14-012755-a/lot-d67d3f235edb4e51b094e0189e203822</t>
  </si>
  <si>
    <t>https://zakupivli.pro/gov/tenders/ua-2026-01-14-012513-a/lot-98bb9b08790246f39f0d1e942d877fd7</t>
  </si>
  <si>
    <t>https://zakupivli.pro/gov/tenders/ua-2026-01-14-012271-a/lot-372bad809d1e40d58b35485d5b3fd5a2</t>
  </si>
  <si>
    <t>https://zakupivli.pro/gov/tenders/ua-2026-01-14-011863-a/lot-ca05058f11084dc0b747e89a84c6332d</t>
  </si>
  <si>
    <t>https://zakupivli.pro/gov/tenders/ua-2026-01-14-011566-a/lot-c8434bc239c14d6b956765735b499416</t>
  </si>
  <si>
    <t>https://zakupivli.pro/gov/tenders/ua-2026-01-14-011239-a/lot-db7753e864f346ada0afdfbe1eba663d</t>
  </si>
  <si>
    <t>https://zakupivli.pro/gov/tenders/ua-2026-01-14-010423-a/lot-3d9bf985203f437f8e50d4cb851d8cbb</t>
  </si>
  <si>
    <t>https://zakupivli.pro/gov/tenders/ua-2026-01-14-009941-a/lot-f4198bf8e9454eb59a73df2722e5d6bd</t>
  </si>
  <si>
    <t>Реконструкція ПЛ-0,4 кВ від ЗТП-1008 в м. Олександрія Кіровоградської області (Олександрійські ЕМ) (пункт 1.2.4.1.3. Інвестиційної Програми 2026)</t>
  </si>
  <si>
    <t>https://zakupivli.pro/gov/tenders/ua-2026-01-15-004608-a/lot-cce123f0108641d28df0799c05b182b2</t>
  </si>
  <si>
    <t>Будівництво ЩТП-74 в сел.Петрове Петрівських ЕМ для зовнішнього електропостачання житлового будинку Холод Т.М. (приєднання)</t>
  </si>
  <si>
    <t>Будівництво  ПЛІ-0,4 кВ оп.1-43 від ЩТП-74 в сел.Петрове Петрівських ЕМ для зовнішнього електропостачання житлового будинку Холод Т.М. (приєднання)</t>
  </si>
  <si>
    <t>Будівництво ЩТП-105 в с.Олексіївка (Кропивницьких ЕМ) для зовнішнього електропостачання житлового будинку гр. Явтушенко С.Г. по вул. Хліборобів, буд. 35 (приєднання)</t>
  </si>
  <si>
    <t>Реконструкція ПЛ-0,4 кВ Л-2 КТП-116 в с.Олексіївка (Кропивницьких ЕМ) для зовнішнього електропостачання житлового будинку гр. Явтушенко С.Г. по вул. Хліборобів, буд. 35 (приєднання)</t>
  </si>
  <si>
    <t xml:space="preserve">Будівництво ПЛ-10 кВ Л-191 оп.129-129/2 в с.Олексіївка (Кропивницьких ЕМ) для зовнішнього електропостачання житлового будинку гр. Явтушенко С.Г. по вул. Хліборобів, буд. 35 (приєднання) </t>
  </si>
  <si>
    <t>Будівництво ПЛ-10 кВ Л-155 від оп.12 до ЩТП-74 в сел.Петрове Петрівських ЕМ для зовнішнього електропостачання житлового будинку Холод Т.М. (приєднання)</t>
  </si>
  <si>
    <t>https://zakupivli.pro/gov/tenders/ua-2026-01-19-002987-a</t>
  </si>
  <si>
    <t>https://zakupivli.pro/gov/tenders/ua-2026-01-19-002561-a</t>
  </si>
  <si>
    <t>https://zakupivli.pro/gov/tenders/ua-2026-01-19-002380-a</t>
  </si>
  <si>
    <t>https://zakupivli.pro/gov/tenders/ua-2026-01-19-002186-a</t>
  </si>
  <si>
    <t>https://zakupivli.pro/gov/tenders/ua-2026-01-19-002058-a</t>
  </si>
  <si>
    <t>https://zakupivli.pro/gov/tenders/ua-2026-01-19-000873-a</t>
  </si>
  <si>
    <t>Будівництво КЛ-10 кВ Л-34Г 4С-10 кВ ПС-150/10 кВ «Гідросила» оп.№7-оп.№8 для зовнішнє електропостачання комплексу ТОВ "РЕМСИНТЕЗ", за адресою: м. Кропивницький, вул. Перша Виставкова, 27-Б (приєднання)</t>
  </si>
  <si>
    <t>Будівництво ПЛ-10 кВ Л-34Г 4С-10 кВ ПС-150/10 кВ «Гідросила» оп.№2-оп.№7   для зовнішнє електропостачання комплексу ТОВ "РЕМСИНТЕЗ", за адресою: м. Кропивницький, вул. Перша Виставкова, 27-Б (приєднання)</t>
  </si>
  <si>
    <t>Реконструкція ВРУ-150кВ ПС-150/35/10 кВ "Новоархангельська", с. Торговиця, Голованівський район, Кіровоградська область (пункт 1.4.1.2. Інвестиційної Програми 2026):Реконструкція ВРУ-150кВ ПС-150/35/10 кВ "Новоархангельська", с. Торговиця, Голованівський район, Кіровоградська область (пункт 1.4.1.2. Інвестиційної Програми 2026)</t>
  </si>
  <si>
    <t xml:space="preserve">Реконструкція ділянки ПЛ-10 кВ Л-144 в проміжках опор № 84-86 в м. Кропивницький, СТ «Ятрань» для гр. Стрижаков А.О.(приєднання) </t>
  </si>
  <si>
    <t>Придбання мікропроцесорних терміналів РЗА для модернізації захистів з можливим реверсом потужності, або аналог (пункт 7.16 Інвестиційної Програми 2026):Придбання мікропроцесорних терміналів РЗА для модернізації захистів з можливим реверсом потужності, або аналог (пункт 7.16 Інвестиційної Програми 2026)</t>
  </si>
  <si>
    <t>https://zakupivli.pro/gov/tenders/ua-2026-01-21-015003-a</t>
  </si>
  <si>
    <t>https://zakupivli.pro/gov/tenders/ua-2026-01-21-014463-a</t>
  </si>
  <si>
    <t>https://zakupivli.pro/gov/tenders/ua-2026-01-21-010567-a/lot-41bd72dd7c104a6d95965fcd723bb49d</t>
  </si>
  <si>
    <t>https://zakupivli.pro/gov/tenders/ua-2026-01-21-006080-a</t>
  </si>
  <si>
    <t>https://zakupivli.pro/gov/tenders/ua-2026-01-21-004509-a/lot-e7dc46bb3a4e4a4e9ed8b152479d367c</t>
  </si>
  <si>
    <t>Одиниця</t>
  </si>
  <si>
    <t xml:space="preserve">Будівництво ПЛ-10кВ Л-117 до ЩТП-704 в с.Нове для зовнішнього електропостачання житлового будинку гр. Дякуненко А.С. по вул.Дружби, 82 (приєднання) </t>
  </si>
  <si>
    <t xml:space="preserve">Будівництво  ПЛІ-0,4 кВ від ЩТП-438 в с.Комишувате  для  зовнішнього електропостачання житлового будинку гр. Петреченко Л.С. по вул.Степова, 1 (Новоукраїнських ЕМ) (приєднання) </t>
  </si>
  <si>
    <t>Будівництво ПЛЗ-10 кВ Л-158 в с.Комишувате  для  зовнішнього електропостачання житлового будинку гр. Петреченко Л.С. по вул.Степова, 1 (Новоукраїнських ЕМ) (приєднання)</t>
  </si>
  <si>
    <t>Впровадження програмного комплексу "АСТОР 8" (пункт 4.9 Інвестиційної Програми 2026)</t>
  </si>
  <si>
    <t>Будівництво ПЛ-10 кВ Л-158 в с.Комишувате  для  зовнішнього електропостачання житлового будинку гр. Петреченко Л.С. по вул.Степова, 1 (Новоукраїнських ЕМ) (приєднання)</t>
  </si>
  <si>
    <t xml:space="preserve">Будівництво  ЩТП-704 в с.Нове для зовнішнього електропостачання житлового будинку гр. Дякуненко А.С. по вул.Дружби, 82 (приєднання) </t>
  </si>
  <si>
    <t xml:space="preserve">Будівництво ЩТП-438 в с.Комишувате  для  зовнішнього електропостачання житлового будинку гр. Петреченко Л.С. по вул.Степова, 1 (Новоукраїнських ЕМ) (приєднання) </t>
  </si>
  <si>
    <t xml:space="preserve">Реконструкція ПЛ-0,4 кВ Л-1 КТП-176 для зовнішнього електропостачання житлового будинку гр. Хромей А. Є. по вул. Ветеранів, буд.8А в с. Клинці Кропивницького району, Код згідно ДК 021:2015 – 45310000-3 "Електромонтажні роботи" (приєднання) </t>
  </si>
  <si>
    <t>https://zakupivli.pro/gov/tenders/ua-2026-01-23-013708-a</t>
  </si>
  <si>
    <t>https://zakupivli.pro/gov/tenders/ua-2026-01-23-011903-a</t>
  </si>
  <si>
    <t>https://zakupivli.pro/gov/tenders/ua-2026-01-23-011693-a</t>
  </si>
  <si>
    <t>https://zakupivli.pro/gov/tenders/ua-2026-01-23-011583-a</t>
  </si>
  <si>
    <t>https://zakupivli.pro/gov/tenders/ua-2026-01-23-010962-a</t>
  </si>
  <si>
    <t>https://zakupivli.pro/gov/tenders/ua-2026-01-23-010878-a</t>
  </si>
  <si>
    <t>https://zakupivli.pro/gov/tenders/ua-2026-01-23-010141-a</t>
  </si>
  <si>
    <t>https://zakupivli.pro/gov/tenders/ua-2026-01-23-009924-a</t>
  </si>
  <si>
    <t>Будівництво ПЛ,2ПЛІ-0,4 кВ А-1, А-3, А-4 КТП-626 до оп.8 в с.Талова Балка Світловодських ЕМ для зовнішнього електропостачання житлового будинку Краснова В.Б. (із використанням матеріалів підрядника) (приєднання)</t>
  </si>
  <si>
    <t>https://zakupivli.pro/gov/tenders/ua-2026-01-26-014364-a</t>
  </si>
  <si>
    <t>Реконструкція РУ 6-10кВ підстанції 35кВ "Устинівка" в частині заміни вимикачів 6-10кВ (пункт 1.4.2.14. Інвестиційної Програми 2026)</t>
  </si>
  <si>
    <t>Реконструкція РУ 6-10кВ підстанції 35кВ "Підвисоке" в частині заміни вимикачів 6-10кВ (пункт 1.4.2.12. Інвестиційної Програми 2026)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</si>
  <si>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</si>
  <si>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 xml:space="preserve">Будівництво ПЛ-10 кВ Л-34Г оп.№8-оп.№12 для зовнішнє електропостачання комплексу будівель ТОВ "ФЕНІКС-ДОР", за адресою: м. Кропивницький, с-ще Нове, вул. Мурманська, 29-з (приєднання) </t>
  </si>
  <si>
    <t xml:space="preserve">Будівництво ПЛ,ПЛІ-0,4 кВ А-1, А-4 КТП-626 оп.8-87 в с. Талова Балка Світловодських ЕМ для зовнішнього електропостачання житлового будинку Краснова В.Б. (із використанням матеріалів підрядника) (приєднання).  </t>
  </si>
  <si>
    <t>https://zakupivli.pro/gov/tenders/ua-2026-01-27-005396-a/lot-7fa133d9ab3b46158db5d77fa5fc4c0f</t>
  </si>
  <si>
    <t>https://zakupivli.pro/gov/tenders/ua-2026-01-27-004579-a/lot-8a58075d146442a095bcf3a5b87d0190</t>
  </si>
  <si>
    <t>https://zakupivli.pro/gov/tenders/ua-2026-01-27-002996-a</t>
  </si>
  <si>
    <t>https://zakupivli.pro/gov/tenders/ua-2026-01-27-001818-a</t>
  </si>
  <si>
    <t>https://zakupivli.pro/gov/tenders/ua-2026-01-27-001266-a</t>
  </si>
  <si>
    <t>Будівництво ЩТП-522 в м.Новоукраїнка  для  зовнішнього електропостачання житлового будинку Щирської В.О. по вул. Миколи Вороного, 142 (приєднання)</t>
  </si>
  <si>
    <t>Реконструкція РУ 6-10кВ підстанції 35кВ "Новоархангельська ГЕС" в частині заміни вимикачів 6-10кВ (пункт 1.4.2.10. Інвестиційної Програми 2026)</t>
  </si>
  <si>
    <t>Реконструкція РУ 6-10кВ підстанції 35кВ "Криничне" в частині заміни вимикачів 6-10кВ (пункт 1.4.2.7. Інвестиційної Програми 2026)</t>
  </si>
  <si>
    <t>Реконструкція РУ 6-10кВ підстанції 35кВ “Аджамка” в частині заміни вимикачів 6-10кВ (пункт 1.4.2.1. Інвестиційної Програми 2026)</t>
  </si>
  <si>
    <t>Придбання автомобіля TK-PB-ВП9 на базі автомобіля Citroen JUMPER L4H2(8+1), або аналог (п. 6.5 Інвестиційної програми 2026)</t>
  </si>
  <si>
    <t>Придбання автомобіля спеціалізованого ТК РР-АРМ на базі Пежо Партнер Л2 КрюКЕБ або аналог (п. 6.4 Інвестиційної програми 2026)</t>
  </si>
  <si>
    <t>Придбання автомобіля PEUGEOT LANDTREK з кунгом, або аналог (ІП 2026 п. 6.1)</t>
  </si>
  <si>
    <t>https://zakupivli.pro/gov/tenders/ua-2026-01-29-015937-a</t>
  </si>
  <si>
    <t>https://zakupivli.pro/gov/tenders/ua-2026-01-29-015115-a/lot-244b218a38e849f8bf6dd5560fa11cc4</t>
  </si>
  <si>
    <t>https://zakupivli.pro/gov/tenders/ua-2026-01-29-014554-a/lot-b95e393ebf5b4faabfee9f1bcf1478ac</t>
  </si>
  <si>
    <t>https://zakupivli.pro/gov/tenders/ua-2026-01-29-013820-a/lot-fa7f1946145f457495ad1cf85da3f517</t>
  </si>
  <si>
    <t>https://zakupivli.pro/gov/tenders/ua-2026-01-29-005760-a/lot-d0874a5cacf64b198b70338db941632b</t>
  </si>
  <si>
    <t>https://zakupivli.pro/gov/tenders/ua-2026-01-29-005560-a/lot-9c63233b0c6e4f2da5bbd7ad478b996b</t>
  </si>
  <si>
    <t>https://zakupivli.pro/gov/tenders/ua-2026-01-29-005464-a/lot-7aca92ee4e784c1aa4960a8112ee13c9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</si>
</sst>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2528" Type="http://schemas.openxmlformats.org/officeDocument/2006/relationships/hyperlink" Target="https://zakupivli.pro/gov/tenders/ua-2025-12-16-008824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2385" Type="http://schemas.openxmlformats.org/officeDocument/2006/relationships/hyperlink" Target="https://zakupivli.pro/gov/tenders/ua-2025-10-22-004902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592" Type="http://schemas.openxmlformats.org/officeDocument/2006/relationships/hyperlink" Target="https://zakupivli.pro/gov/tenders/ua-2026-01-21-004509-a/lot-e7dc46bb3a4e4a4e9ed8b152479d367c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2452" Type="http://schemas.openxmlformats.org/officeDocument/2006/relationships/hyperlink" Target="https://zakupivli.pro/gov/tenders/ua-2025-11-14-012934-a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2496" Type="http://schemas.openxmlformats.org/officeDocument/2006/relationships/hyperlink" Target="https://zakupivli.pro/gov/tenders/ua-2025-12-09-000925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2356" Type="http://schemas.openxmlformats.org/officeDocument/2006/relationships/hyperlink" Target="https://zakupivli.pro/gov/tenders/ua-2025-10-07-000600-a" TargetMode="External"/><Relationship Id="rId2563" Type="http://schemas.openxmlformats.org/officeDocument/2006/relationships/hyperlink" Target="https://zakupivli.pro/gov/tenders/ua-2026-01-14-012271-a/lot-372bad809d1e40d58b35485d5b3fd5a2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2423" Type="http://schemas.openxmlformats.org/officeDocument/2006/relationships/hyperlink" Target="https://my.zakupivli.pro/remote/dispatcher/state_purchase_view/63359805" TargetMode="External"/><Relationship Id="rId2630" Type="http://schemas.openxmlformats.org/officeDocument/2006/relationships/hyperlink" Target="https://zakupivli.pro/gov/tenders/ua-2026-01-29-014554-a/lot-b95e393ebf5b4faabfee9f1bcf1478ac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2467" Type="http://schemas.openxmlformats.org/officeDocument/2006/relationships/hyperlink" Target="https://my.zakupivli.pro/remote/dispatcher/state_purchase_view/63756101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2327" Type="http://schemas.openxmlformats.org/officeDocument/2006/relationships/hyperlink" Target="https://my.zakupivli.pro/remote/dispatcher/state_purchase_view/62255275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2534" Type="http://schemas.openxmlformats.org/officeDocument/2006/relationships/hyperlink" Target="https://zakupivli.pro/gov/tenders/ua-2025-12-19-014480-a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2601" Type="http://schemas.openxmlformats.org/officeDocument/2006/relationships/hyperlink" Target="https://zakupivli.pro/gov/tenders/ua-2026-01-23-013708-a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2391" Type="http://schemas.openxmlformats.org/officeDocument/2006/relationships/hyperlink" Target="https://my.zakupivli.pro/remote/dispatcher/state_purchase_view/62909383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2578" Type="http://schemas.openxmlformats.org/officeDocument/2006/relationships/hyperlink" Target="https://zakupivli.pro/gov/tenders/ua-2026-01-19-002561-a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2438" Type="http://schemas.openxmlformats.org/officeDocument/2006/relationships/hyperlink" Target="https://my.zakupivli.pro/remote/dispatcher/state_purchase_view/6350292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2505" Type="http://schemas.openxmlformats.org/officeDocument/2006/relationships/hyperlink" Target="https://zakupivli.pro/gov/tenders/ua-2025-12-11-006316-a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2362" Type="http://schemas.openxmlformats.org/officeDocument/2006/relationships/hyperlink" Target="https://my.zakupivli.pro/remote/dispatcher/state_purchase_view/62764998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868" Type="http://schemas.openxmlformats.org/officeDocument/2006/relationships/hyperlink" Target="https://zakupivli.pro/gov/tenders/UA-2024-02-22-000344-a" TargetMode="External"/><Relationship Id="rId1498" Type="http://schemas.openxmlformats.org/officeDocument/2006/relationships/hyperlink" Target="https://zakupivli.pro/gov/tenders/ua-2024-12-06-014938-a" TargetMode="External"/><Relationship Id="rId2549" Type="http://schemas.openxmlformats.org/officeDocument/2006/relationships/hyperlink" Target="https://my.zakupivli.pro/remote/dispatcher/state_purchase_view/65264777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2409" Type="http://schemas.openxmlformats.org/officeDocument/2006/relationships/hyperlink" Target="https://zakupivli.pro/gov/tenders/ua-2025-10-30-000711-a" TargetMode="External"/><Relationship Id="rId2616" Type="http://schemas.openxmlformats.org/officeDocument/2006/relationships/hyperlink" Target="https://zakupivli.pro/gov/tenders/ua-2026-01-27-005396-a/lot-7fa133d9ab3b46158db5d77fa5fc4c0f" TargetMode="External"/><Relationship Id="rId64" Type="http://schemas.openxmlformats.org/officeDocument/2006/relationships/hyperlink" Target="https://my.zakupki.prom.ua/remote/dispatcher/state_purchase_view/4142661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2199" Type="http://schemas.openxmlformats.org/officeDocument/2006/relationships/hyperlink" Target="https://zakupivli.pro/gov/tenders/ua-2025-07-24-005897-a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2473" Type="http://schemas.openxmlformats.org/officeDocument/2006/relationships/hyperlink" Target="https://my.zakupivli.pro/remote/dispatcher/state_purchase_view/63815649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2333" Type="http://schemas.openxmlformats.org/officeDocument/2006/relationships/hyperlink" Target="https://my.zakupivli.pro/remote/dispatcher/state_purchase_view/62282984" TargetMode="External"/><Relationship Id="rId2540" Type="http://schemas.openxmlformats.org/officeDocument/2006/relationships/hyperlink" Target="https://zakupivli.pro/gov/tenders/ua-2025-12-26-002869-a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1142" Type="http://schemas.openxmlformats.org/officeDocument/2006/relationships/hyperlink" Target="https://my.zakupivli.pro/remote/dispatcher/state_purchase_view/51454131" TargetMode="External"/><Relationship Id="rId2400" Type="http://schemas.openxmlformats.org/officeDocument/2006/relationships/hyperlink" Target="https://zakupivli.pro/gov/tenders/ua-2025-10-24-004217-a" TargetMode="External"/><Relationship Id="rId1002" Type="http://schemas.openxmlformats.org/officeDocument/2006/relationships/hyperlink" Target="https://my.zakupivli.pro/remote/dispatcher/state_purchase_view/50096341" TargetMode="External"/><Relationship Id="rId1959" Type="http://schemas.openxmlformats.org/officeDocument/2006/relationships/hyperlink" Target="https://my.zakupivli.pro/remote/dispatcher/state_purchase_view/58853384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2050" Type="http://schemas.openxmlformats.org/officeDocument/2006/relationships/hyperlink" Target="https://zakupivli.pro/gov/tenders/ua-2025-05-30-000803-a" TargetMode="External"/><Relationship Id="rId979" Type="http://schemas.openxmlformats.org/officeDocument/2006/relationships/hyperlink" Target="https://zakupivli.pro/gov/tenders/UA-2024-03-25-001536-a" TargetMode="External"/><Relationship Id="rId839" Type="http://schemas.openxmlformats.org/officeDocument/2006/relationships/hyperlink" Target="https://zakupivli.pro/gov/tenders/UA-2024-02-20-011455-a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2377" Type="http://schemas.openxmlformats.org/officeDocument/2006/relationships/hyperlink" Target="https://my.zakupivli.pro/remote/dispatcher/state_purchase_view/62855820" TargetMode="External"/><Relationship Id="rId2584" Type="http://schemas.openxmlformats.org/officeDocument/2006/relationships/hyperlink" Target="https://my.zakupivli.pro/remote/dispatcher/state_purchase_view/65458771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2444" Type="http://schemas.openxmlformats.org/officeDocument/2006/relationships/hyperlink" Target="https://my.zakupivli.pro/remote/dispatcher/state_purchase_view/63539971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1460" Type="http://schemas.openxmlformats.org/officeDocument/2006/relationships/hyperlink" Target="https://zakupivli.pro/gov/tenders/ua-2024-11-14-014426-a" TargetMode="External"/><Relationship Id="rId2304" Type="http://schemas.openxmlformats.org/officeDocument/2006/relationships/hyperlink" Target="https://zakupivli.pro/gov/tenders/ua-2025-09-16-004591-a" TargetMode="External"/><Relationship Id="rId2511" Type="http://schemas.openxmlformats.org/officeDocument/2006/relationships/hyperlink" Target="https://my.zakupivli.pro/remote/dispatcher/state_purchase_view/64535420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2021" Type="http://schemas.openxmlformats.org/officeDocument/2006/relationships/hyperlink" Target="https://my.zakupivli.pro/remote/dispatcher/state_purchase_view/59518976" TargetMode="External"/><Relationship Id="rId200" Type="http://schemas.openxmlformats.org/officeDocument/2006/relationships/hyperlink" Target="https://zakupki.prom.ua/gov/tenders/UA-2023-03-23-010947-a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1921" Type="http://schemas.openxmlformats.org/officeDocument/2006/relationships/hyperlink" Target="https://zakupivli.pro/gov/tenders/ua-2025-04-03-000378-a" TargetMode="External"/><Relationship Id="rId2488" Type="http://schemas.openxmlformats.org/officeDocument/2006/relationships/hyperlink" Target="https://my.zakupivli.pro/remote/dispatcher/state_purchase_view/64233392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348" Type="http://schemas.openxmlformats.org/officeDocument/2006/relationships/hyperlink" Target="https://zakupivli.pro/gov/tenders/ua-2025-10-02-011693-a" TargetMode="External"/><Relationship Id="rId2555" Type="http://schemas.openxmlformats.org/officeDocument/2006/relationships/hyperlink" Target="https://my.zakupivli.pro/remote/dispatcher/state_purchase_view/65256458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2415" Type="http://schemas.openxmlformats.org/officeDocument/2006/relationships/hyperlink" Target="https://my.zakupivli.pro/remote/dispatcher/state_purchase_view/63132864" TargetMode="External"/><Relationship Id="rId2622" Type="http://schemas.openxmlformats.org/officeDocument/2006/relationships/hyperlink" Target="https://my.zakupivli.pro/remote/dispatcher/state_purchase_view/65731508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2132" Type="http://schemas.openxmlformats.org/officeDocument/2006/relationships/hyperlink" Target="https://zakupivli.pro/gov/tenders/ua-2025-06-23-004108-a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1898" Type="http://schemas.openxmlformats.org/officeDocument/2006/relationships/hyperlink" Target="https://zakupivli.pro/gov/tenders/ua-2025-03-24-000961-a" TargetMode="External"/><Relationship Id="rId1758" Type="http://schemas.openxmlformats.org/officeDocument/2006/relationships/hyperlink" Target="https://my.zakupivli.pro/remote/dispatcher/state_purchase_view/57279883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2599" Type="http://schemas.openxmlformats.org/officeDocument/2006/relationships/hyperlink" Target="https://my.zakupivli.pro/remote/dispatcher/state_purchase_view/65541217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2459" Type="http://schemas.openxmlformats.org/officeDocument/2006/relationships/hyperlink" Target="https://my.zakupivli.pro/remote/dispatcher/state_purchase_view/63622866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2526" Type="http://schemas.openxmlformats.org/officeDocument/2006/relationships/hyperlink" Target="https://zakupivli.pro/gov/tenders/ua-2025-12-16-011875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912" Type="http://schemas.openxmlformats.org/officeDocument/2006/relationships/hyperlink" Target="https://zakupivli.pro/gov/tenders/UA-2024-03-04-003068-a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288" Type="http://schemas.openxmlformats.org/officeDocument/2006/relationships/hyperlink" Target="https://zakupki.prom.ua/gov/tenders/UA-2023-04-04-000049-a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2383" Type="http://schemas.openxmlformats.org/officeDocument/2006/relationships/hyperlink" Target="https://zakupivli.pro/gov/tenders/ua-2025-10-22-005340-a" TargetMode="External"/><Relationship Id="rId2590" Type="http://schemas.openxmlformats.org/officeDocument/2006/relationships/hyperlink" Target="https://zakupivli.pro/gov/tenders/ua-2026-01-21-010567-a/lot-41bd72dd7c104a6d95965fcd723bb49d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450" Type="http://schemas.openxmlformats.org/officeDocument/2006/relationships/hyperlink" Target="https://zakupivli.pro/gov/tenders/ua-2025-11-14-013043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5" Type="http://schemas.openxmlformats.org/officeDocument/2006/relationships/hyperlink" Target="https://zakupki.prom.ua/gov/tenders/UA-2022-11-09-012276-a" TargetMode="External"/><Relationship Id="rId889" Type="http://schemas.openxmlformats.org/officeDocument/2006/relationships/hyperlink" Target="https://my.zakupivli.pro/remote/dispatcher/state_purchase_view/49472296" TargetMode="External"/><Relationship Id="rId749" Type="http://schemas.openxmlformats.org/officeDocument/2006/relationships/hyperlink" Target="https://my.zakupivli.pro/remote/dispatcher/state_purchase_view/4888032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494" Type="http://schemas.openxmlformats.org/officeDocument/2006/relationships/hyperlink" Target="https://zakupivli.pro/gov/tenders/ua-2025-12-09-001093-a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2354" Type="http://schemas.openxmlformats.org/officeDocument/2006/relationships/hyperlink" Target="https://zakupivli.pro/gov/tenders/ua-2025-10-03-006676-a" TargetMode="External"/><Relationship Id="rId2561" Type="http://schemas.openxmlformats.org/officeDocument/2006/relationships/hyperlink" Target="https://zakupivli.pro/gov/tenders/ua-2026-01-14-012755-a/lot-d67d3f235edb4e51b094e0189e203822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1023" Type="http://schemas.openxmlformats.org/officeDocument/2006/relationships/hyperlink" Target="https://zakupivli.pro/gov/tenders/UA-2024-04-03-007759-a" TargetMode="External"/><Relationship Id="rId2421" Type="http://schemas.openxmlformats.org/officeDocument/2006/relationships/hyperlink" Target="https://zakupivli.pro/gov/tenders/ua-2025-11-05-011912-a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2376" Type="http://schemas.openxmlformats.org/officeDocument/2006/relationships/hyperlink" Target="https://my.zakupivli.pro/remote/dispatcher/state_purchase_view/62862549" TargetMode="External"/><Relationship Id="rId2583" Type="http://schemas.openxmlformats.org/officeDocument/2006/relationships/hyperlink" Target="https://my.zakupivli.pro/remote/dispatcher/state_purchase_view/65459951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443" Type="http://schemas.openxmlformats.org/officeDocument/2006/relationships/hyperlink" Target="https://my.zakupivli.pro/remote/dispatcher/state_purchase_view/63540537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2510" Type="http://schemas.openxmlformats.org/officeDocument/2006/relationships/hyperlink" Target="https://my.zakupivli.pro/remote/dispatcher/state_purchase_view/64537810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2608" Type="http://schemas.openxmlformats.org/officeDocument/2006/relationships/hyperlink" Target="https://zakupivli.pro/gov/tenders/ua-2026-01-23-009924-a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398" Type="http://schemas.openxmlformats.org/officeDocument/2006/relationships/hyperlink" Target="https://my.zakupivli.pro/remote/dispatcher/state_purchase_view/62935086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2465" Type="http://schemas.openxmlformats.org/officeDocument/2006/relationships/hyperlink" Target="https://zakupivli.pro/gov/tenders/ua-2025-11-19-008811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2325" Type="http://schemas.openxmlformats.org/officeDocument/2006/relationships/hyperlink" Target="https://zakupivli.pro/gov/tenders/ua-2025-09-25-013959-a" TargetMode="External"/><Relationship Id="rId2532" Type="http://schemas.openxmlformats.org/officeDocument/2006/relationships/hyperlink" Target="https://my.zakupivli.pro/remote/dispatcher/state_purchase_view/64715522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2487" Type="http://schemas.openxmlformats.org/officeDocument/2006/relationships/hyperlink" Target="https://my.zakupivli.pro/remote/dispatcher/state_purchase_view/64233509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347" Type="http://schemas.openxmlformats.org/officeDocument/2006/relationships/hyperlink" Target="https://zakupivli.pro/gov/tenders/ua-2025-10-02-011794-a" TargetMode="External"/><Relationship Id="rId2554" Type="http://schemas.openxmlformats.org/officeDocument/2006/relationships/hyperlink" Target="https://my.zakupivli.pro/remote/dispatcher/state_purchase_view/65257141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2414" Type="http://schemas.openxmlformats.org/officeDocument/2006/relationships/hyperlink" Target="https://zakupivli.pro/gov/tenders/ua-2025-10-31-008798-a" TargetMode="External"/><Relationship Id="rId2621" Type="http://schemas.openxmlformats.org/officeDocument/2006/relationships/hyperlink" Target="https://my.zakupivli.pro/remote/dispatcher/state_purchase_view/65733013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2369" Type="http://schemas.openxmlformats.org/officeDocument/2006/relationships/hyperlink" Target="https://my.zakupivli.pro/remote/dispatcher/state_purchase_view/62831582" TargetMode="External"/><Relationship Id="rId2576" Type="http://schemas.openxmlformats.org/officeDocument/2006/relationships/hyperlink" Target="https://my.zakupivli.pro/remote/dispatcher/state_purchase_view/65343592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2436" Type="http://schemas.openxmlformats.org/officeDocument/2006/relationships/hyperlink" Target="https://zakupivli.pro/gov/tenders/ua-2025-11-12-002376-a/lot-cf4da700614147aaa2880f51276995e7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2503" Type="http://schemas.openxmlformats.org/officeDocument/2006/relationships/hyperlink" Target="https://my.zakupivli.pro/remote/dispatcher/state_purchase_view/64352038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598" Type="http://schemas.openxmlformats.org/officeDocument/2006/relationships/hyperlink" Target="https://my.zakupivli.pro/remote/dispatcher/state_purchase_view/65542827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2360" Type="http://schemas.openxmlformats.org/officeDocument/2006/relationships/hyperlink" Target="https://zakupivli.pro/gov/tenders/ua-2025-10-14-003114-a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2458" Type="http://schemas.openxmlformats.org/officeDocument/2006/relationships/hyperlink" Target="https://zakupivli.pro/gov/tenders/ua-2025-11-17-003430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2525" Type="http://schemas.openxmlformats.org/officeDocument/2006/relationships/hyperlink" Target="https://zakupivli.pro/gov/tenders/ua-2025-12-16-012171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2382" Type="http://schemas.openxmlformats.org/officeDocument/2006/relationships/hyperlink" Target="https://zakupivli.pro/gov/tenders/ua-2025-10-22-005511-a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547" Type="http://schemas.openxmlformats.org/officeDocument/2006/relationships/hyperlink" Target="https://my.zakupivli.pro/remote/dispatcher/state_purchase_view/65264922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2407" Type="http://schemas.openxmlformats.org/officeDocument/2006/relationships/hyperlink" Target="https://my.zakupivli.pro/remote/dispatcher/state_purchase_view/63073212" TargetMode="External"/><Relationship Id="rId2614" Type="http://schemas.openxmlformats.org/officeDocument/2006/relationships/hyperlink" Target="https://my.zakupivli.pro/remote/dispatcher/state_purchase_view/65615919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2471" Type="http://schemas.openxmlformats.org/officeDocument/2006/relationships/hyperlink" Target="https://my.zakupivli.pro/remote/dispatcher/state_purchase_view/63816045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2331" Type="http://schemas.openxmlformats.org/officeDocument/2006/relationships/hyperlink" Target="https://my.zakupivli.pro/remote/dispatcher/state_purchase_view/62294874" TargetMode="External"/><Relationship Id="rId2569" Type="http://schemas.openxmlformats.org/officeDocument/2006/relationships/hyperlink" Target="https://my.zakupivli.pro/remote/dispatcher/state_purchase_view/65274569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2429" Type="http://schemas.openxmlformats.org/officeDocument/2006/relationships/hyperlink" Target="https://my.zakupivli.pro/remote/dispatcher/state_purchase_view/63409896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493" Type="http://schemas.openxmlformats.org/officeDocument/2006/relationships/hyperlink" Target="https://zakupivli.pro/gov/tenders/ua-2025-12-09-001167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2353" Type="http://schemas.openxmlformats.org/officeDocument/2006/relationships/hyperlink" Target="https://zakupivli.pro/gov/tenders/ua-2025-10-03-006798-a" TargetMode="External"/><Relationship Id="rId2560" Type="http://schemas.openxmlformats.org/officeDocument/2006/relationships/hyperlink" Target="https://zakupivli.pro/gov/tenders/ua-2026-01-15-000179-a/lot-c5cebc183feb401fa2306668012556d1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2420" Type="http://schemas.openxmlformats.org/officeDocument/2006/relationships/hyperlink" Target="https://my.zakupivli.pro/remote/dispatcher/state_purchase_view/63230963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2518" Type="http://schemas.openxmlformats.org/officeDocument/2006/relationships/hyperlink" Target="https://my.zakupivli.pro/remote/dispatcher/state_purchase_view/64507690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2375" Type="http://schemas.openxmlformats.org/officeDocument/2006/relationships/hyperlink" Target="https://my.zakupivli.pro/remote/dispatcher/state_purchase_view/62863079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2582" Type="http://schemas.openxmlformats.org/officeDocument/2006/relationships/hyperlink" Target="https://zakupivli.pro/gov/tenders/ua-2026-01-19-000873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442" Type="http://schemas.openxmlformats.org/officeDocument/2006/relationships/hyperlink" Target="https://my.zakupivli.pro/remote/dispatcher/state_purchase_view/63502201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2607" Type="http://schemas.openxmlformats.org/officeDocument/2006/relationships/hyperlink" Target="https://zakupivli.pro/gov/tenders/ua-2026-01-23-010141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2397" Type="http://schemas.openxmlformats.org/officeDocument/2006/relationships/hyperlink" Target="https://my.zakupivli.pro/remote/dispatcher/state_purchase_view/62935235" TargetMode="External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464" Type="http://schemas.openxmlformats.org/officeDocument/2006/relationships/hyperlink" Target="https://zakupivli.pro/gov/tenders/ua-2025-11-19-008852-a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2324" Type="http://schemas.openxmlformats.org/officeDocument/2006/relationships/hyperlink" Target="https://zakupivli.pro/gov/tenders/ua-2025-09-25-01396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2531" Type="http://schemas.openxmlformats.org/officeDocument/2006/relationships/hyperlink" Target="https://my.zakupivli.pro/remote/dispatcher/state_purchase_view/64715837" TargetMode="External"/><Relationship Id="rId2629" Type="http://schemas.openxmlformats.org/officeDocument/2006/relationships/hyperlink" Target="https://zakupivli.pro/gov/tenders/ua-2026-01-29-015115-a/lot-244b218a38e849f8bf6dd5560fa11cc4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486" Type="http://schemas.openxmlformats.org/officeDocument/2006/relationships/hyperlink" Target="https://zakupivli.pro/gov/tenders/ua-2025-12-02-000285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2346" Type="http://schemas.openxmlformats.org/officeDocument/2006/relationships/hyperlink" Target="https://zakupivli.pro/gov/tenders/ua-2025-10-02-011920-a" TargetMode="External"/><Relationship Id="rId2553" Type="http://schemas.openxmlformats.org/officeDocument/2006/relationships/hyperlink" Target="https://my.zakupivli.pro/remote/dispatcher/state_purchase_view/65257770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2413" Type="http://schemas.openxmlformats.org/officeDocument/2006/relationships/hyperlink" Target="https://my.zakupivli.pro/remote/dispatcher/state_purchase_view/63122266" TargetMode="External"/><Relationship Id="rId2620" Type="http://schemas.openxmlformats.org/officeDocument/2006/relationships/hyperlink" Target="https://zakupivli.pro/gov/tenders/ua-2026-01-27-001266-a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368" Type="http://schemas.openxmlformats.org/officeDocument/2006/relationships/hyperlink" Target="https://my.zakupivli.pro/remote/dispatcher/state_purchase_view/62833061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2575" Type="http://schemas.openxmlformats.org/officeDocument/2006/relationships/hyperlink" Target="https://my.zakupivli.pro/remote/dispatcher/state_purchase_view/65346508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2435" Type="http://schemas.openxmlformats.org/officeDocument/2006/relationships/hyperlink" Target="https://zakupivli.pro/gov/tenders/ua-2025-11-12-006084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2502" Type="http://schemas.openxmlformats.org/officeDocument/2006/relationships/hyperlink" Target="https://zakupivli.pro/gov/tenders/ua-2025-12-10-01136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2597" Type="http://schemas.openxmlformats.org/officeDocument/2006/relationships/hyperlink" Target="https://my.zakupivli.pro/remote/dispatcher/state_purchase_view/65542977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2457" Type="http://schemas.openxmlformats.org/officeDocument/2006/relationships/hyperlink" Target="https://zakupivli.pro/gov/tenders/ua-2025-11-17-011923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2524" Type="http://schemas.openxmlformats.org/officeDocument/2006/relationships/hyperlink" Target="https://zakupivli.pro/gov/tenders/ua-2025-12-16-012591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2381" Type="http://schemas.openxmlformats.org/officeDocument/2006/relationships/hyperlink" Target="https://my.zakupivli.pro/remote/dispatcher/state_purchase_view/6285269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479" Type="http://schemas.openxmlformats.org/officeDocument/2006/relationships/hyperlink" Target="https://zakupivli.pro/gov/tenders/ua-2025-11-26-004082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2339" Type="http://schemas.openxmlformats.org/officeDocument/2006/relationships/hyperlink" Target="https://my.zakupivli.pro/remote/dispatcher/state_purchase_view/62380160" TargetMode="External"/><Relationship Id="rId2546" Type="http://schemas.openxmlformats.org/officeDocument/2006/relationships/hyperlink" Target="https://zakupivli.pro/gov/tenders/ua-2026-01-12-005104-a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2406" Type="http://schemas.openxmlformats.org/officeDocument/2006/relationships/hyperlink" Target="https://my.zakupivli.pro/remote/dispatcher/state_purchase_view/63073781" TargetMode="External"/><Relationship Id="rId2613" Type="http://schemas.openxmlformats.org/officeDocument/2006/relationships/hyperlink" Target="https://my.zakupivli.pro/remote/dispatcher/state_purchase_view/65618583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2470" Type="http://schemas.openxmlformats.org/officeDocument/2006/relationships/hyperlink" Target="https://my.zakupivli.pro/remote/dispatcher/state_purchase_view/63816318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2330" Type="http://schemas.openxmlformats.org/officeDocument/2006/relationships/hyperlink" Target="https://zakupivli.pro/gov/tenders/ua-2025-09-26-008009-a" TargetMode="External"/><Relationship Id="rId2568" Type="http://schemas.openxmlformats.org/officeDocument/2006/relationships/hyperlink" Target="https://zakupivli.pro/gov/tenders/ua-2026-01-14-009941-a/lot-f4198bf8e9454eb59a73df2722e5d6bd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2428" Type="http://schemas.openxmlformats.org/officeDocument/2006/relationships/hyperlink" Target="https://my.zakupivli.pro/remote/dispatcher/state_purchase_view/63414449" TargetMode="External"/><Relationship Id="rId2635" Type="http://schemas.openxmlformats.org/officeDocument/2006/relationships/printerSettings" Target="../printerSettings/printerSettings1.bin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492" Type="http://schemas.openxmlformats.org/officeDocument/2006/relationships/hyperlink" Target="https://my.zakupivli.pro/remote/dispatcher/state_purchase_view/64232565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2352" Type="http://schemas.openxmlformats.org/officeDocument/2006/relationships/hyperlink" Target="https://zakupivli.pro/gov/tenders/ua-2025-10-03-007273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2517" Type="http://schemas.openxmlformats.org/officeDocument/2006/relationships/hyperlink" Target="https://my.zakupivli.pro/remote/dispatcher/state_purchase_view/64507832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2374" Type="http://schemas.openxmlformats.org/officeDocument/2006/relationships/hyperlink" Target="https://my.zakupivli.pro/remote/dispatcher/state_purchase_view/62863476" TargetMode="External"/><Relationship Id="rId2581" Type="http://schemas.openxmlformats.org/officeDocument/2006/relationships/hyperlink" Target="https://zakupivli.pro/gov/tenders/ua-2026-01-19-002058-a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441" Type="http://schemas.openxmlformats.org/officeDocument/2006/relationships/hyperlink" Target="https://my.zakupivli.pro/remote/dispatcher/state_purchase_view/63502354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2539" Type="http://schemas.openxmlformats.org/officeDocument/2006/relationships/hyperlink" Target="https://my.zakupivli.pro/remote/dispatcher/state_purchase_view/64948167" TargetMode="External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2606" Type="http://schemas.openxmlformats.org/officeDocument/2006/relationships/hyperlink" Target="https://zakupivli.pro/gov/tenders/ua-2026-01-23-010878-a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2396" Type="http://schemas.openxmlformats.org/officeDocument/2006/relationships/hyperlink" Target="https://zakupivli.pro/gov/tenders/ua-2025-10-23-008056-a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463" Type="http://schemas.openxmlformats.org/officeDocument/2006/relationships/hyperlink" Target="https://zakupivli.pro/gov/tenders/ua-2025-11-19-013423-a/lot-ff30f18ce92a48b58a8bc32e93e78b4d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2323" Type="http://schemas.openxmlformats.org/officeDocument/2006/relationships/hyperlink" Target="https://my.zakupivli.pro/remote/dispatcher/state_purchase_view/62218308" TargetMode="External"/><Relationship Id="rId2530" Type="http://schemas.openxmlformats.org/officeDocument/2006/relationships/hyperlink" Target="https://zakupivli.pro/gov/tenders/ua-2025-12-16-001245-a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2628" Type="http://schemas.openxmlformats.org/officeDocument/2006/relationships/hyperlink" Target="https://zakupivli.pro/gov/tenders/ua-2026-01-29-015937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2485" Type="http://schemas.openxmlformats.org/officeDocument/2006/relationships/hyperlink" Target="https://my.zakupivli.pro/remote/dispatcher/state_purchase_view/63982783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2345" Type="http://schemas.openxmlformats.org/officeDocument/2006/relationships/hyperlink" Target="https://zakupivli.pro/gov/tenders/ua-2025-10-02-012092-a" TargetMode="External"/><Relationship Id="rId2552" Type="http://schemas.openxmlformats.org/officeDocument/2006/relationships/hyperlink" Target="https://my.zakupivli.pro/remote/dispatcher/state_purchase_view/65258667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2412" Type="http://schemas.openxmlformats.org/officeDocument/2006/relationships/hyperlink" Target="https://zakupivli.pro/gov/tenders/ua-2025-10-30-000273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2367" Type="http://schemas.openxmlformats.org/officeDocument/2006/relationships/hyperlink" Target="https://my.zakupivli.pro/remote/dispatcher/state_purchase_view/62834469" TargetMode="External"/><Relationship Id="rId2574" Type="http://schemas.openxmlformats.org/officeDocument/2006/relationships/hyperlink" Target="https://my.zakupivli.pro/remote/dispatcher/state_purchase_view/65346722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2434" Type="http://schemas.openxmlformats.org/officeDocument/2006/relationships/hyperlink" Target="https://zakupivli.pro/gov/tenders/ua-2025-11-12-008120-a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2501" Type="http://schemas.openxmlformats.org/officeDocument/2006/relationships/hyperlink" Target="https://zakupivli.pro/gov/tenders/ua-2025-12-10-018076-a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2389" Type="http://schemas.openxmlformats.org/officeDocument/2006/relationships/hyperlink" Target="https://zakupivli.pro/gov/tenders/ua-2025-10-22-000692-a" TargetMode="External"/><Relationship Id="rId2596" Type="http://schemas.openxmlformats.org/officeDocument/2006/relationships/hyperlink" Target="https://my.zakupivli.pro/remote/dispatcher/state_purchase_view/65544466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2456" Type="http://schemas.openxmlformats.org/officeDocument/2006/relationships/hyperlink" Target="https://zakupivli.pro/gov/tenders/ua-2025-11-17-012049-a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2523" Type="http://schemas.openxmlformats.org/officeDocument/2006/relationships/hyperlink" Target="https://zakupivli.pro/gov/tenders/ua-2025-12-16-013055-a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2380" Type="http://schemas.openxmlformats.org/officeDocument/2006/relationships/hyperlink" Target="https://my.zakupivli.pro/remote/dispatcher/state_purchase_view/62853247" TargetMode="External"/><Relationship Id="rId2478" Type="http://schemas.openxmlformats.org/officeDocument/2006/relationships/hyperlink" Target="https://zakupivli.pro/gov/tenders/ua-2025-11-26-004190-a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2338" Type="http://schemas.openxmlformats.org/officeDocument/2006/relationships/hyperlink" Target="https://zakupivli.pro/gov/tenders/ua-2025-10-01-000433-a" TargetMode="External"/><Relationship Id="rId2545" Type="http://schemas.openxmlformats.org/officeDocument/2006/relationships/hyperlink" Target="https://my.zakupivli.pro/remote/dispatcher/state_purchase_view/65185508" TargetMode="External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2405" Type="http://schemas.openxmlformats.org/officeDocument/2006/relationships/hyperlink" Target="https://my.zakupivli.pro/remote/dispatcher/state_purchase_view/63073923" TargetMode="External"/><Relationship Id="rId2612" Type="http://schemas.openxmlformats.org/officeDocument/2006/relationships/hyperlink" Target="https://my.zakupivli.pro/remote/dispatcher/state_purchase_view/65622130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567" Type="http://schemas.openxmlformats.org/officeDocument/2006/relationships/hyperlink" Target="https://zakupivli.pro/gov/tenders/ua-2026-01-14-010423-a/lot-3d9bf985203f437f8e50d4cb851d8cbb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2427" Type="http://schemas.openxmlformats.org/officeDocument/2006/relationships/hyperlink" Target="https://my.zakupivli.pro/remote/dispatcher/state_purchase_view/63414761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2634" Type="http://schemas.openxmlformats.org/officeDocument/2006/relationships/hyperlink" Target="https://zakupivli.pro/gov/tenders/ua-2026-01-29-005464-a/lot-7aca92ee4e784c1aa4960a8112ee13c9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491" Type="http://schemas.openxmlformats.org/officeDocument/2006/relationships/hyperlink" Target="https://my.zakupivli.pro/remote/dispatcher/state_purchase_view/64232946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2351" Type="http://schemas.openxmlformats.org/officeDocument/2006/relationships/hyperlink" Target="https://my.zakupivli.pro/remote/dispatcher/state_purchase_view/62399033" TargetMode="External"/><Relationship Id="rId2589" Type="http://schemas.openxmlformats.org/officeDocument/2006/relationships/hyperlink" Target="https://zakupivli.pro/gov/tenders/ua-2026-01-21-014463-a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2449" Type="http://schemas.openxmlformats.org/officeDocument/2006/relationships/hyperlink" Target="https://zakupivli.pro/gov/tenders/ua-2025-11-14-013137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2516" Type="http://schemas.openxmlformats.org/officeDocument/2006/relationships/hyperlink" Target="https://my.zakupivli.pro/remote/dispatcher/state_purchase_view/64524354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2373" Type="http://schemas.openxmlformats.org/officeDocument/2006/relationships/hyperlink" Target="https://my.zakupivli.pro/remote/dispatcher/state_purchase_view/62863987" TargetMode="External"/><Relationship Id="rId2580" Type="http://schemas.openxmlformats.org/officeDocument/2006/relationships/hyperlink" Target="https://zakupivli.pro/gov/tenders/ua-2026-01-19-002186-a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440" Type="http://schemas.openxmlformats.org/officeDocument/2006/relationships/hyperlink" Target="https://my.zakupivli.pro/remote/dispatcher/state_purchase_view/63502755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2538" Type="http://schemas.openxmlformats.org/officeDocument/2006/relationships/hyperlink" Target="https://zakupivli.pro/gov/tenders/ua-2025-12-23-005940-a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2605" Type="http://schemas.openxmlformats.org/officeDocument/2006/relationships/hyperlink" Target="https://zakupivli.pro/gov/tenders/ua-2026-01-23-010962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2395" Type="http://schemas.openxmlformats.org/officeDocument/2006/relationships/hyperlink" Target="https://zakupivli.pro/gov/tenders/ua-2025-10-23-009263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2462" Type="http://schemas.openxmlformats.org/officeDocument/2006/relationships/hyperlink" Target="https://my.zakupivli.pro/remote/dispatcher/state_purchase_view/63612349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2322" Type="http://schemas.openxmlformats.org/officeDocument/2006/relationships/hyperlink" Target="https://my.zakupivli.pro/remote/dispatcher/state_purchase_view/62233167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2627" Type="http://schemas.openxmlformats.org/officeDocument/2006/relationships/hyperlink" Target="https://my.zakupivli.pro/remote/dispatcher/state_purchase_view/65710197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84" Type="http://schemas.openxmlformats.org/officeDocument/2006/relationships/hyperlink" Target="https://zakupivli.pro/gov/tenders/ua-2025-12-01-000468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2344" Type="http://schemas.openxmlformats.org/officeDocument/2006/relationships/hyperlink" Target="https://zakupivli.pro/gov/tenders/ua-2025-10-02-012266-a" TargetMode="External"/><Relationship Id="rId2551" Type="http://schemas.openxmlformats.org/officeDocument/2006/relationships/hyperlink" Target="https://my.zakupivli.pro/remote/dispatcher/state_purchase_view/65259222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2411" Type="http://schemas.openxmlformats.org/officeDocument/2006/relationships/hyperlink" Target="https://zakupivli.pro/gov/tenders/ua-2025-10-30-000525-a" TargetMode="External"/><Relationship Id="rId2509" Type="http://schemas.openxmlformats.org/officeDocument/2006/relationships/hyperlink" Target="https://my.zakupivli.pro/remote/dispatcher/state_purchase_view/64539076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2366" Type="http://schemas.openxmlformats.org/officeDocument/2006/relationships/hyperlink" Target="https://zakupivli.pro/gov/tenders/ua-2025-10-17-010591-a/lot-7cad97ab85ea4df3a4cce546b4de91cc" TargetMode="External"/><Relationship Id="rId2573" Type="http://schemas.openxmlformats.org/officeDocument/2006/relationships/hyperlink" Target="https://my.zakupivli.pro/remote/dispatcher/state_purchase_view/65347222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2433" Type="http://schemas.openxmlformats.org/officeDocument/2006/relationships/hyperlink" Target="https://zakupivli.pro/gov/tenders/ua-2025-11-12-008233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2500" Type="http://schemas.openxmlformats.org/officeDocument/2006/relationships/hyperlink" Target="https://my.zakupivli.pro/remote/dispatcher/state_purchase_view/64309003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388" Type="http://schemas.openxmlformats.org/officeDocument/2006/relationships/hyperlink" Target="https://zakupivli.pro/gov/tenders/ua-2025-10-22-000889-a" TargetMode="External"/><Relationship Id="rId2595" Type="http://schemas.openxmlformats.org/officeDocument/2006/relationships/hyperlink" Target="https://my.zakupivli.pro/remote/dispatcher/state_purchase_view/65544654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2455" Type="http://schemas.openxmlformats.org/officeDocument/2006/relationships/hyperlink" Target="https://zakupivli.pro/gov/tenders/ua-2025-11-17-012096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2522" Type="http://schemas.openxmlformats.org/officeDocument/2006/relationships/hyperlink" Target="https://zakupivli.pro/gov/tenders/ua-2025-12-16-014109-a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2477" Type="http://schemas.openxmlformats.org/officeDocument/2006/relationships/hyperlink" Target="https://zakupivli.pro/gov/tenders/ua-2025-11-26-00423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337" Type="http://schemas.openxmlformats.org/officeDocument/2006/relationships/hyperlink" Target="https://my.zakupivli.pro/remote/dispatcher/state_purchase_view/62325380" TargetMode="External"/><Relationship Id="rId2544" Type="http://schemas.openxmlformats.org/officeDocument/2006/relationships/hyperlink" Target="https://zakupivli.pro/gov/tenders/ua-2025-12-30-003216-a/lot-9bd4202deaf34e4999c044e480736b30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2404" Type="http://schemas.openxmlformats.org/officeDocument/2006/relationships/hyperlink" Target="https://my.zakupivli.pro/remote/dispatcher/state_purchase_view/63074278" TargetMode="External"/><Relationship Id="rId2611" Type="http://schemas.openxmlformats.org/officeDocument/2006/relationships/hyperlink" Target="https://my.zakupivli.pro/remote/dispatcher/state_purchase_view/65623912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2499" Type="http://schemas.openxmlformats.org/officeDocument/2006/relationships/hyperlink" Target="https://my.zakupivli.pro/remote/dispatcher/state_purchase_view/64324031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2359" Type="http://schemas.openxmlformats.org/officeDocument/2006/relationships/hyperlink" Target="https://my.zakupivli.pro/remote/dispatcher/state_purchase_view/62631986" TargetMode="External"/><Relationship Id="rId2566" Type="http://schemas.openxmlformats.org/officeDocument/2006/relationships/hyperlink" Target="https://zakupivli.pro/gov/tenders/ua-2026-01-14-011239-a/lot-db7753e864f346ada0afdfbe1eba663d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2426" Type="http://schemas.openxmlformats.org/officeDocument/2006/relationships/hyperlink" Target="https://my.zakupivli.pro/remote/dispatcher/state_purchase_view/63415282" TargetMode="External"/><Relationship Id="rId2633" Type="http://schemas.openxmlformats.org/officeDocument/2006/relationships/hyperlink" Target="https://zakupivli.pro/gov/tenders/ua-2026-01-29-005560-a/lot-9c63233b0c6e4f2da5bbd7ad478b996b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490" Type="http://schemas.openxmlformats.org/officeDocument/2006/relationships/hyperlink" Target="https://my.zakupivli.pro/remote/dispatcher/state_purchase_view/64232970" TargetMode="External"/><Relationship Id="rId2588" Type="http://schemas.openxmlformats.org/officeDocument/2006/relationships/hyperlink" Target="https://zakupivli.pro/gov/tenders/ua-2026-01-21-015003-a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2350" Type="http://schemas.openxmlformats.org/officeDocument/2006/relationships/hyperlink" Target="https://my.zakupivli.pro/remote/dispatcher/state_purchase_view/62399381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2448" Type="http://schemas.openxmlformats.org/officeDocument/2006/relationships/hyperlink" Target="https://zakupivli.pro/gov/tenders/ua-2025-11-14-013195-a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2515" Type="http://schemas.openxmlformats.org/officeDocument/2006/relationships/hyperlink" Target="https://my.zakupivli.pro/remote/dispatcher/state_purchase_view/64532447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2372" Type="http://schemas.openxmlformats.org/officeDocument/2006/relationships/hyperlink" Target="https://zakupivli.pro/gov/tenders/ua-2025-10-21-008894-a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537" Type="http://schemas.openxmlformats.org/officeDocument/2006/relationships/hyperlink" Target="https://my.zakupivli.pro/remote/dispatcher/state_purchase_view/64820212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2604" Type="http://schemas.openxmlformats.org/officeDocument/2006/relationships/hyperlink" Target="https://zakupivli.pro/gov/tenders/ua-2026-01-23-011583-a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2394" Type="http://schemas.openxmlformats.org/officeDocument/2006/relationships/hyperlink" Target="https://zakupivli.pro/gov/tenders/ua-2025-10-23-009386-a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461" Type="http://schemas.openxmlformats.org/officeDocument/2006/relationships/hyperlink" Target="https://my.zakupivli.pro/remote/dispatcher/state_purchase_view/63612742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2559" Type="http://schemas.openxmlformats.org/officeDocument/2006/relationships/hyperlink" Target="https://zakupivli.pro/gov/tenders/ua-2026-01-15-000206-a/lot-c405f657eeaa47e9941fd4d43267cd1e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hyperlink" Target="https://my.zakupivli.pro/remote/dispatcher/state_purchase_view/62233171" TargetMode="External"/><Relationship Id="rId2419" Type="http://schemas.openxmlformats.org/officeDocument/2006/relationships/hyperlink" Target="https://my.zakupivli.pro/remote/dispatcher/state_purchase_view/63231111" TargetMode="External"/><Relationship Id="rId2626" Type="http://schemas.openxmlformats.org/officeDocument/2006/relationships/hyperlink" Target="https://my.zakupivli.pro/remote/dispatcher/state_purchase_view/65710354" TargetMode="External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3" Type="http://schemas.openxmlformats.org/officeDocument/2006/relationships/hyperlink" Target="https://my.zakupivli.pro/remote/dispatcher/state_purchase_view/63938966" TargetMode="External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2343" Type="http://schemas.openxmlformats.org/officeDocument/2006/relationships/hyperlink" Target="https://my.zakupivli.pro/remote/dispatcher/state_purchase_view/62378982" TargetMode="External"/><Relationship Id="rId2550" Type="http://schemas.openxmlformats.org/officeDocument/2006/relationships/hyperlink" Target="https://my.zakupivli.pro/remote/dispatcher/state_purchase_view/65259748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2410" Type="http://schemas.openxmlformats.org/officeDocument/2006/relationships/hyperlink" Target="https://zakupivli.pro/gov/tenders/ua-2025-10-30-000554-a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2508" Type="http://schemas.openxmlformats.org/officeDocument/2006/relationships/hyperlink" Target="https://my.zakupivli.pro/remote/dispatcher/state_purchase_view/64539743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2365" Type="http://schemas.openxmlformats.org/officeDocument/2006/relationships/hyperlink" Target="https://zakupivli.pro/gov/tenders/ua-2025-10-17-012120-a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2572" Type="http://schemas.openxmlformats.org/officeDocument/2006/relationships/hyperlink" Target="https://my.zakupivli.pro/remote/dispatcher/state_purchase_view/65347537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2432" Type="http://schemas.openxmlformats.org/officeDocument/2006/relationships/hyperlink" Target="https://zakupivli.pro/gov/tenders/ua-2025-11-12-00847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2387" Type="http://schemas.openxmlformats.org/officeDocument/2006/relationships/hyperlink" Target="https://zakupivli.pro/gov/tenders/ua-2025-10-22-001628-a" TargetMode="External"/><Relationship Id="rId2594" Type="http://schemas.openxmlformats.org/officeDocument/2006/relationships/hyperlink" Target="https://my.zakupivli.pro/remote/dispatcher/state_purchase_view/65545250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2454" Type="http://schemas.openxmlformats.org/officeDocument/2006/relationships/hyperlink" Target="https://zakupivli.pro/gov/tenders/ua-2025-11-17-012429-a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2521" Type="http://schemas.openxmlformats.org/officeDocument/2006/relationships/hyperlink" Target="https://zakupivli.pro/gov/tenders/ua-2025-12-16-014725-a" TargetMode="External"/><Relationship Id="rId2619" Type="http://schemas.openxmlformats.org/officeDocument/2006/relationships/hyperlink" Target="https://zakupivli.pro/gov/tenders/ua-2026-01-27-001818-a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2476" Type="http://schemas.openxmlformats.org/officeDocument/2006/relationships/hyperlink" Target="https://zakupivli.pro/gov/tenders/ua-2025-11-26-00441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2336" Type="http://schemas.openxmlformats.org/officeDocument/2006/relationships/hyperlink" Target="https://zakupivli.pro/gov/tenders/ua-2025-09-29-006196-a" TargetMode="External"/><Relationship Id="rId2543" Type="http://schemas.openxmlformats.org/officeDocument/2006/relationships/hyperlink" Target="https://zakupivli.pro/gov/tenders/ua-2025-12-30-003408-a/lot-ec90244ead9f4ba795635cb2145c2bf4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2403" Type="http://schemas.openxmlformats.org/officeDocument/2006/relationships/hyperlink" Target="https://my.zakupivli.pro/remote/dispatcher/state_purchase_view/63098968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2610" Type="http://schemas.openxmlformats.org/officeDocument/2006/relationships/hyperlink" Target="https://zakupivli.pro/gov/tenders/ua-2026-01-26-014364-a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2498" Type="http://schemas.openxmlformats.org/officeDocument/2006/relationships/hyperlink" Target="https://zakupivli.pro/gov/tenders/ua-2025-12-09-000784-a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58" Type="http://schemas.openxmlformats.org/officeDocument/2006/relationships/hyperlink" Target="https://zakupivli.pro/gov/tenders/ua-2025-10-09-013818-a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2565" Type="http://schemas.openxmlformats.org/officeDocument/2006/relationships/hyperlink" Target="https://zakupivli.pro/gov/tenders/ua-2026-01-14-011566-a/lot-c8434bc239c14d6b956765735b499416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2425" Type="http://schemas.openxmlformats.org/officeDocument/2006/relationships/hyperlink" Target="https://my.zakupivli.pro/remote/dispatcher/state_purchase_view/63417448" TargetMode="External"/><Relationship Id="rId2632" Type="http://schemas.openxmlformats.org/officeDocument/2006/relationships/hyperlink" Target="https://zakupivli.pro/gov/tenders/ua-2026-01-29-005760-a/lot-d0874a5cacf64b198b70338db941632b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2587" Type="http://schemas.openxmlformats.org/officeDocument/2006/relationships/hyperlink" Target="https://my.zakupivli.pro/remote/dispatcher/state_purchase_view/65436005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2447" Type="http://schemas.openxmlformats.org/officeDocument/2006/relationships/hyperlink" Target="https://my.zakupivli.pro/remote/dispatcher/state_purchase_view/63520268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2514" Type="http://schemas.openxmlformats.org/officeDocument/2006/relationships/hyperlink" Target="https://my.zakupivli.pro/remote/dispatcher/state_purchase_view/64532942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2371" Type="http://schemas.openxmlformats.org/officeDocument/2006/relationships/hyperlink" Target="https://zakupivli.pro/gov/tenders/ua-2025-10-21-009498-a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469" Type="http://schemas.openxmlformats.org/officeDocument/2006/relationships/hyperlink" Target="https://my.zakupivli.pro/remote/dispatcher/state_purchase_view/63816588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2329" Type="http://schemas.openxmlformats.org/officeDocument/2006/relationships/hyperlink" Target="https://zakupivli.pro/gov/tenders/ua-2025-09-26-008089-a" TargetMode="External"/><Relationship Id="rId2536" Type="http://schemas.openxmlformats.org/officeDocument/2006/relationships/hyperlink" Target="https://zakupivli.pro/gov/tenders/ua-2025-12-19-001812-a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2603" Type="http://schemas.openxmlformats.org/officeDocument/2006/relationships/hyperlink" Target="https://zakupivli.pro/gov/tenders/ua-2026-01-23-011693-a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2393" Type="http://schemas.openxmlformats.org/officeDocument/2006/relationships/hyperlink" Target="https://my.zakupivli.pro/remote/dispatcher/state_purchase_view/6290638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460" Type="http://schemas.openxmlformats.org/officeDocument/2006/relationships/hyperlink" Target="https://my.zakupivli.pro/remote/dispatcher/state_purchase_view/63612894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2558" Type="http://schemas.openxmlformats.org/officeDocument/2006/relationships/hyperlink" Target="https://zakupivli.pro/gov/tenders/ua-2026-01-15-000236-a/lot-dc4956e5a2744c9080207717db3c2fd7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2418" Type="http://schemas.openxmlformats.org/officeDocument/2006/relationships/hyperlink" Target="https://zakupivli.pro/gov/tenders/ua-2025-11-03-000300-a" TargetMode="External"/><Relationship Id="rId2625" Type="http://schemas.openxmlformats.org/officeDocument/2006/relationships/hyperlink" Target="https://my.zakupivli.pro/remote/dispatcher/state_purchase_view/65710895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2482" Type="http://schemas.openxmlformats.org/officeDocument/2006/relationships/hyperlink" Target="https://zakupivli.pro/gov/tenders/ua-2025-11-26-000344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2342" Type="http://schemas.openxmlformats.org/officeDocument/2006/relationships/hyperlink" Target="https://my.zakupivli.pro/remote/dispatcher/state_purchase_view/62379146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2507" Type="http://schemas.openxmlformats.org/officeDocument/2006/relationships/hyperlink" Target="https://my.zakupivli.pro/remote/dispatcher/state_purchase_view/64540574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2364" Type="http://schemas.openxmlformats.org/officeDocument/2006/relationships/hyperlink" Target="https://zakupivli.pro/gov/tenders/ua-2025-10-17-012814-a" TargetMode="External"/><Relationship Id="rId2571" Type="http://schemas.openxmlformats.org/officeDocument/2006/relationships/hyperlink" Target="https://my.zakupivli.pro/remote/dispatcher/state_purchase_view/65348659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2431" Type="http://schemas.openxmlformats.org/officeDocument/2006/relationships/hyperlink" Target="https://zakupivli.pro/gov/tenders/ua-2025-11-12-009402-a" TargetMode="External"/><Relationship Id="rId2529" Type="http://schemas.openxmlformats.org/officeDocument/2006/relationships/hyperlink" Target="https://zakupivli.pro/gov/tenders/ua-2025-12-16-001344-a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2386" Type="http://schemas.openxmlformats.org/officeDocument/2006/relationships/hyperlink" Target="https://zakupivli.pro/gov/tenders/ua-2025-10-22-001821-a" TargetMode="External"/><Relationship Id="rId2593" Type="http://schemas.openxmlformats.org/officeDocument/2006/relationships/hyperlink" Target="https://my.zakupivli.pro/remote/dispatcher/state_purchase_view/65549274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453" Type="http://schemas.openxmlformats.org/officeDocument/2006/relationships/hyperlink" Target="https://zakupivli.pro/gov/tenders/ua-2025-11-14-012850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2520" Type="http://schemas.openxmlformats.org/officeDocument/2006/relationships/hyperlink" Target="https://zakupivli.pro/gov/tenders/ua-2025-12-16-014970-a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2618" Type="http://schemas.openxmlformats.org/officeDocument/2006/relationships/hyperlink" Target="https://zakupivli.pro/gov/tenders/ua-2026-01-27-002996-a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2475" Type="http://schemas.openxmlformats.org/officeDocument/2006/relationships/hyperlink" Target="https://my.zakupivli.pro/remote/dispatcher/state_purchase_view/63807696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2335" Type="http://schemas.openxmlformats.org/officeDocument/2006/relationships/hyperlink" Target="https://zakupivli.pro/gov/tenders/ua-2025-09-29-010879-a" TargetMode="External"/><Relationship Id="rId2542" Type="http://schemas.openxmlformats.org/officeDocument/2006/relationships/hyperlink" Target="https://my.zakupivli.pro/remote/dispatcher/state_purchase_view/65021897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2402" Type="http://schemas.openxmlformats.org/officeDocument/2006/relationships/hyperlink" Target="https://zakupivli.pro/gov/tenders/ua-2025-10-28-005437-a/lot-4c96191d30034b04874c0cbdbd7bbc01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2497" Type="http://schemas.openxmlformats.org/officeDocument/2006/relationships/hyperlink" Target="https://zakupivli.pro/gov/tenders/ua-2025-12-09-000913-a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57" Type="http://schemas.openxmlformats.org/officeDocument/2006/relationships/hyperlink" Target="https://my.zakupivli.pro/remote/dispatcher/state_purchase_view/62549013" TargetMode="External"/><Relationship Id="rId2564" Type="http://schemas.openxmlformats.org/officeDocument/2006/relationships/hyperlink" Target="https://zakupivli.pro/gov/tenders/ua-2026-01-14-011863-a/lot-ca05058f11084dc0b747e89a84c6332d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2424" Type="http://schemas.openxmlformats.org/officeDocument/2006/relationships/hyperlink" Target="https://zakupivli.pro/gov/tenders/ua-2025-11-11-001580-a" TargetMode="External"/><Relationship Id="rId2631" Type="http://schemas.openxmlformats.org/officeDocument/2006/relationships/hyperlink" Target="https://zakupivli.pro/gov/tenders/ua-2026-01-29-013820-a/lot-fa7f1946145f457495ad1cf85da3f517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2379" Type="http://schemas.openxmlformats.org/officeDocument/2006/relationships/hyperlink" Target="https://my.zakupivli.pro/remote/dispatcher/state_purchase_view/62853645" TargetMode="External"/><Relationship Id="rId2586" Type="http://schemas.openxmlformats.org/officeDocument/2006/relationships/hyperlink" Target="https://my.zakupivli.pro/remote/dispatcher/state_purchase_view/65439459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2446" Type="http://schemas.openxmlformats.org/officeDocument/2006/relationships/hyperlink" Target="https://my.zakupivli.pro/remote/dispatcher/state_purchase_view/63539434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2513" Type="http://schemas.openxmlformats.org/officeDocument/2006/relationships/hyperlink" Target="https://my.zakupivli.pro/remote/dispatcher/state_purchase_view/64533570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2370" Type="http://schemas.openxmlformats.org/officeDocument/2006/relationships/hyperlink" Target="https://zakupivli.pro/gov/tenders/ua-2025-10-21-010143-a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468" Type="http://schemas.openxmlformats.org/officeDocument/2006/relationships/hyperlink" Target="https://zakupivli.pro/gov/tenders/ua-2025-11-24-017044-a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2328" Type="http://schemas.openxmlformats.org/officeDocument/2006/relationships/hyperlink" Target="https://my.zakupivli.pro/remote/dispatcher/state_purchase_view/62254986" TargetMode="External"/><Relationship Id="rId2535" Type="http://schemas.openxmlformats.org/officeDocument/2006/relationships/hyperlink" Target="https://zakupivli.pro/gov/tenders/ua-2025-12-19-014293-a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2602" Type="http://schemas.openxmlformats.org/officeDocument/2006/relationships/hyperlink" Target="https://zakupivli.pro/gov/tenders/ua-2026-01-23-011903-a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2392" Type="http://schemas.openxmlformats.org/officeDocument/2006/relationships/hyperlink" Target="https://my.zakupivli.pro/remote/dispatcher/state_purchase_view/62909010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557" Type="http://schemas.openxmlformats.org/officeDocument/2006/relationships/hyperlink" Target="https://my.zakupivli.pro/remote/dispatcher/state_purchase_view/65253438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2417" Type="http://schemas.openxmlformats.org/officeDocument/2006/relationships/hyperlink" Target="https://zakupivli.pro/gov/tenders/ua-2025-11-03-000332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2624" Type="http://schemas.openxmlformats.org/officeDocument/2006/relationships/hyperlink" Target="https://my.zakupivli.pro/remote/dispatcher/state_purchase_view/65728361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81" Type="http://schemas.openxmlformats.org/officeDocument/2006/relationships/hyperlink" Target="https://zakupivli.pro/gov/tenders/ua-2025-11-26-003593-a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2341" Type="http://schemas.openxmlformats.org/officeDocument/2006/relationships/hyperlink" Target="https://my.zakupivli.pro/remote/dispatcher/state_purchase_view/62379482" TargetMode="External"/><Relationship Id="rId2579" Type="http://schemas.openxmlformats.org/officeDocument/2006/relationships/hyperlink" Target="https://zakupivli.pro/gov/tenders/ua-2026-01-19-002380-a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2439" Type="http://schemas.openxmlformats.org/officeDocument/2006/relationships/hyperlink" Target="https://my.zakupivli.pro/remote/dispatcher/state_purchase_view/63502760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2506" Type="http://schemas.openxmlformats.org/officeDocument/2006/relationships/hyperlink" Target="https://zakupivli.pro/gov/tenders/ua-2025-12-11-001833-a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2363" Type="http://schemas.openxmlformats.org/officeDocument/2006/relationships/hyperlink" Target="https://my.zakupivli.pro/remote/dispatcher/state_purchase_view/62761705" TargetMode="External"/><Relationship Id="rId2570" Type="http://schemas.openxmlformats.org/officeDocument/2006/relationships/hyperlink" Target="https://zakupivli.pro/gov/tenders/ua-2026-01-15-004608-a/lot-cce123f0108641d28df0799c05b182b2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2430" Type="http://schemas.openxmlformats.org/officeDocument/2006/relationships/hyperlink" Target="https://my.zakupivli.pro/remote/dispatcher/state_purchase_view/63401610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2617" Type="http://schemas.openxmlformats.org/officeDocument/2006/relationships/hyperlink" Target="https://zakupivli.pro/gov/tenders/ua-2026-01-27-004579-a/lot-8a58075d146442a095bcf3a5b87d0190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474" Type="http://schemas.openxmlformats.org/officeDocument/2006/relationships/hyperlink" Target="https://my.zakupivli.pro/remote/dispatcher/state_purchase_view/63814782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2334" Type="http://schemas.openxmlformats.org/officeDocument/2006/relationships/hyperlink" Target="https://zakupivli.pro/gov/tenders/ua-2025-09-29-011586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2541" Type="http://schemas.openxmlformats.org/officeDocument/2006/relationships/hyperlink" Target="https://my.zakupivli.pro/remote/dispatcher/state_purchase_view/65022258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2401" Type="http://schemas.openxmlformats.org/officeDocument/2006/relationships/hyperlink" Target="https://my.zakupivli.pro/remote/dispatcher/state_purchase_view/63012648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2378" Type="http://schemas.openxmlformats.org/officeDocument/2006/relationships/hyperlink" Target="https://my.zakupivli.pro/remote/dispatcher/state_purchase_view/62855366" TargetMode="External"/><Relationship Id="rId1187" Type="http://schemas.openxmlformats.org/officeDocument/2006/relationships/hyperlink" Target="https://zakupivli.pro/gov/tenders/UA-2024-07-01-004453-a" TargetMode="External"/><Relationship Id="rId2585" Type="http://schemas.openxmlformats.org/officeDocument/2006/relationships/hyperlink" Target="https://my.zakupivli.pro/remote/dispatcher/state_purchase_view/65449820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2445" Type="http://schemas.openxmlformats.org/officeDocument/2006/relationships/hyperlink" Target="https://my.zakupivli.pro/remote/dispatcher/state_purchase_view/63539895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2512" Type="http://schemas.openxmlformats.org/officeDocument/2006/relationships/hyperlink" Target="https://my.zakupivli.pro/remote/dispatcher/state_purchase_view/64534478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2489" Type="http://schemas.openxmlformats.org/officeDocument/2006/relationships/hyperlink" Target="https://my.zakupivli.pro/remote/dispatcher/state_purchase_view/64233367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2349" Type="http://schemas.openxmlformats.org/officeDocument/2006/relationships/hyperlink" Target="https://my.zakupivli.pro/remote/dispatcher/state_purchase_view/62400402" TargetMode="External"/><Relationship Id="rId2556" Type="http://schemas.openxmlformats.org/officeDocument/2006/relationships/hyperlink" Target="https://my.zakupivli.pro/remote/dispatcher/state_purchase_view/65254492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2416" Type="http://schemas.openxmlformats.org/officeDocument/2006/relationships/hyperlink" Target="https://my.zakupivli.pro/remote/dispatcher/state_purchase_view/63132800" TargetMode="External"/><Relationship Id="rId2623" Type="http://schemas.openxmlformats.org/officeDocument/2006/relationships/hyperlink" Target="https://my.zakupivli.pro/remote/dispatcher/state_purchase_view/65730051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80" Type="http://schemas.openxmlformats.org/officeDocument/2006/relationships/hyperlink" Target="https://zakupivli.pro/gov/tenders/ua-2025-11-26-003960-a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2340" Type="http://schemas.openxmlformats.org/officeDocument/2006/relationships/hyperlink" Target="https://my.zakupivli.pro/remote/dispatcher/state_purchase_view/62379747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2527" Type="http://schemas.openxmlformats.org/officeDocument/2006/relationships/hyperlink" Target="https://zakupivli.pro/gov/tenders/ua-2025-12-16-011616-a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2384" Type="http://schemas.openxmlformats.org/officeDocument/2006/relationships/hyperlink" Target="https://zakupivli.pro/gov/tenders/ua-2025-10-22-005105-a" TargetMode="External"/><Relationship Id="rId2591" Type="http://schemas.openxmlformats.org/officeDocument/2006/relationships/hyperlink" Target="https://zakupivli.pro/gov/tenders/ua-2026-01-21-006080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Relationship Id="rId2451" Type="http://schemas.openxmlformats.org/officeDocument/2006/relationships/hyperlink" Target="https://zakupivli.pro/gov/tenders/ua-2025-11-14-013041-a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2311" Type="http://schemas.openxmlformats.org/officeDocument/2006/relationships/hyperlink" Target="https://zakupivli.pro/gov/tenders/ua-2025-09-17-012374-a" TargetMode="External"/><Relationship Id="rId1120" Type="http://schemas.openxmlformats.org/officeDocument/2006/relationships/hyperlink" Target="https://my.zakupivli.pro/remote/dispatcher/state_purchase_view/51251693" TargetMode="External"/><Relationship Id="rId1937" Type="http://schemas.openxmlformats.org/officeDocument/2006/relationships/hyperlink" Target="https://my.zakupivli.pro/remote/dispatcher/state_purchase_view/58613538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6" Type="http://schemas.openxmlformats.org/officeDocument/2006/relationships/hyperlink" Target="https://zakupki.prom.ua/gov/tenders/UA-2022-11-14-010662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3" Type="http://schemas.openxmlformats.org/officeDocument/2006/relationships/hyperlink" Target="https://zakupki.prom.ua/gov/tenders/UA-2022-12-08-017620-a" TargetMode="External"/><Relationship Id="rId2288" Type="http://schemas.openxmlformats.org/officeDocument/2006/relationships/hyperlink" Target="https://my.zakupivli.pro/remote/dispatcher/state_purchase_view/61819431" TargetMode="External"/><Relationship Id="rId2495" Type="http://schemas.openxmlformats.org/officeDocument/2006/relationships/hyperlink" Target="https://zakupivli.pro/gov/tenders/ua-2025-12-09-001084-a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2355" Type="http://schemas.openxmlformats.org/officeDocument/2006/relationships/hyperlink" Target="https://my.zakupivli.pro/remote/dispatcher/state_purchase_view/62449848" TargetMode="External"/><Relationship Id="rId2562" Type="http://schemas.openxmlformats.org/officeDocument/2006/relationships/hyperlink" Target="https://zakupivli.pro/gov/tenders/ua-2026-01-14-012513-a/lot-98bb9b08790246f39f0d1e942d877fd7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2422" Type="http://schemas.openxmlformats.org/officeDocument/2006/relationships/hyperlink" Target="https://zakupivli.pro/gov/tenders/ua-2025-11-05-011808-a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111" Type="http://schemas.openxmlformats.org/officeDocument/2006/relationships/hyperlink" Target="https://zakupki.prom.ua/gov/tenders/UA-2023-02-08-015986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928" Type="http://schemas.openxmlformats.org/officeDocument/2006/relationships/hyperlink" Target="https://my.zakupivli.pro/remote/dispatcher/state_purchase_view/49691053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2609" Type="http://schemas.openxmlformats.org/officeDocument/2006/relationships/hyperlink" Target="https://my.zakupivli.pro/remote/dispatcher/state_purchase_view/65599700" TargetMode="External"/><Relationship Id="rId57" Type="http://schemas.openxmlformats.org/officeDocument/2006/relationships/hyperlink" Target="https://my.zakupki.prom.ua/remote/dispatcher/state_purchase_view/41428807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399" Type="http://schemas.openxmlformats.org/officeDocument/2006/relationships/hyperlink" Target="https://zakupivli.pro/gov/tenders/ua-2025-10-24-004314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259" Type="http://schemas.openxmlformats.org/officeDocument/2006/relationships/hyperlink" Target="https://my.zakupivli.pro/remote/dispatcher/state_purchase_view/61349840" TargetMode="External"/><Relationship Id="rId2466" Type="http://schemas.openxmlformats.org/officeDocument/2006/relationships/hyperlink" Target="https://zakupivli.pro/gov/tenders/ua-2025-11-19-00865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2326" Type="http://schemas.openxmlformats.org/officeDocument/2006/relationships/hyperlink" Target="https://zakupivli.pro/gov/tenders/ua-2025-09-25-007455-a" TargetMode="External"/><Relationship Id="rId2533" Type="http://schemas.openxmlformats.org/officeDocument/2006/relationships/hyperlink" Target="https://my.zakupivli.pro/remote/dispatcher/state_purchase_view/64688238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202" Type="http://schemas.openxmlformats.org/officeDocument/2006/relationships/hyperlink" Target="https://my.zakupivli.pro/remote/dispatcher/state_purchase_view/52158746" TargetMode="External"/><Relationship Id="rId2600" Type="http://schemas.openxmlformats.org/officeDocument/2006/relationships/hyperlink" Target="https://my.zakupivli.pro/remote/dispatcher/state_purchase_view/65540711" TargetMode="External"/><Relationship Id="rId295" Type="http://schemas.openxmlformats.org/officeDocument/2006/relationships/hyperlink" Target="https://my.zakupki.prom.ua/remote/dispatcher/state_purchase_view/41830605" TargetMode="External"/><Relationship Id="rId2183" Type="http://schemas.openxmlformats.org/officeDocument/2006/relationships/hyperlink" Target="https://my.zakupivli.pro/remote/dispatcher/state_purchase_view/60781506" TargetMode="External"/><Relationship Id="rId2390" Type="http://schemas.openxmlformats.org/officeDocument/2006/relationships/hyperlink" Target="https://zakupivli.pro/gov/tenders/ua-2025-10-22-000442-a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2110" Type="http://schemas.openxmlformats.org/officeDocument/2006/relationships/hyperlink" Target="https://my.zakupivli.pro/remote/dispatcher/state_purchase_view/60215368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2577" Type="http://schemas.openxmlformats.org/officeDocument/2006/relationships/hyperlink" Target="https://zakupivli.pro/gov/tenders/ua-2026-01-19-002987-a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437" Type="http://schemas.openxmlformats.org/officeDocument/2006/relationships/hyperlink" Target="https://my.zakupivli.pro/remote/dispatcher/state_purchase_view/63503005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2504" Type="http://schemas.openxmlformats.org/officeDocument/2006/relationships/hyperlink" Target="https://my.zakupivli.pro/remote/dispatcher/state_purchase_view/64341620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2361" Type="http://schemas.openxmlformats.org/officeDocument/2006/relationships/hyperlink" Target="https://my.zakupivli.pro/remote/dispatcher/state_purchase_view/62766493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1030" Type="http://schemas.openxmlformats.org/officeDocument/2006/relationships/hyperlink" Target="https://zakupivli.pro/gov/tenders/UA-2024-04-03-011525-a" TargetMode="External"/><Relationship Id="rId400" Type="http://schemas.openxmlformats.org/officeDocument/2006/relationships/hyperlink" Target="https://zakupki.prom.ua/gov/tenders/UA-2023-07-12-001298-a" TargetMode="External"/><Relationship Id="rId1987" Type="http://schemas.openxmlformats.org/officeDocument/2006/relationships/hyperlink" Target="https://zakupivli.pro/gov/tenders/ua-2025-05-06-010641-a" TargetMode="External"/><Relationship Id="rId1847" Type="http://schemas.openxmlformats.org/officeDocument/2006/relationships/hyperlink" Target="https://my.zakupivli.pro/remote/dispatcher/state_purchase_view/57746790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1914" Type="http://schemas.openxmlformats.org/officeDocument/2006/relationships/hyperlink" Target="https://zakupivli.pro/gov/tenders/ua-2025-03-25-002632-a/lot-080978ce6735455d94f514629190d47c" TargetMode="External"/><Relationship Id="rId867" Type="http://schemas.openxmlformats.org/officeDocument/2006/relationships/hyperlink" Target="https://zakupivli.pro/gov/tenders/UA-2024-02-22-001148-a" TargetMode="External"/><Relationship Id="rId1497" Type="http://schemas.openxmlformats.org/officeDocument/2006/relationships/hyperlink" Target="https://my.zakupivli.pro/remote/dispatcher/state_purchase_view/55493584" TargetMode="External"/><Relationship Id="rId2548" Type="http://schemas.openxmlformats.org/officeDocument/2006/relationships/hyperlink" Target="https://my.zakupivli.pro/remote/dispatcher/state_purchase_view/65264868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2408" Type="http://schemas.openxmlformats.org/officeDocument/2006/relationships/hyperlink" Target="https://zakupivli.pro/gov/tenders/ua-2025-10-30-012032-a" TargetMode="External"/><Relationship Id="rId2615" Type="http://schemas.openxmlformats.org/officeDocument/2006/relationships/hyperlink" Target="https://my.zakupivli.pro/remote/dispatcher/state_purchase_view/65614855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1074" Type="http://schemas.openxmlformats.org/officeDocument/2006/relationships/hyperlink" Target="https://my.zakupivli.pro/remote/dispatcher/state_purchase_view/50747236" TargetMode="External"/><Relationship Id="rId2472" Type="http://schemas.openxmlformats.org/officeDocument/2006/relationships/hyperlink" Target="https://my.zakupivli.pro/remote/dispatcher/state_purchase_view/63815840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1281" Type="http://schemas.openxmlformats.org/officeDocument/2006/relationships/hyperlink" Target="https://my.zakupivli.pro/remote/dispatcher/state_purchase_view/52758416" TargetMode="External"/><Relationship Id="rId2125" Type="http://schemas.openxmlformats.org/officeDocument/2006/relationships/hyperlink" Target="https://zakupivli.pro/gov/tenders/ua-2025-06-20-002917-a" TargetMode="External"/><Relationship Id="rId2332" Type="http://schemas.openxmlformats.org/officeDocument/2006/relationships/hyperlink" Target="https://my.zakupivli.pro/remote/dispatcher/state_purchase_view/62293226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1141" Type="http://schemas.openxmlformats.org/officeDocument/2006/relationships/hyperlink" Target="https://my.zakupivli.pro/remote/dispatcher/state_purchase_view/51397532" TargetMode="External"/><Relationship Id="rId1001" Type="http://schemas.openxmlformats.org/officeDocument/2006/relationships/hyperlink" Target="https://zakupivli.pro/gov/tenders/UA-2024-03-25-000171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978" Type="http://schemas.openxmlformats.org/officeDocument/2006/relationships/hyperlink" Target="https://my.zakupivli.pro/remote/dispatcher/state_purchase_view/49993314" TargetMode="External"/><Relationship Id="rId838" Type="http://schemas.openxmlformats.org/officeDocument/2006/relationships/hyperlink" Target="https://zakupivli.pro/gov/tenders/UA-2024-02-20-011652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2519" Type="http://schemas.openxmlformats.org/officeDocument/2006/relationships/hyperlink" Target="https://zakupivli.pro/gov/tenders/ua-2025-12-16-015448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326" activePane="bottomLeft" state="frozen"/>
      <selection pane="bottomLeft" activeCell="B1335" sqref="B1335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716" t="s">
        <v>19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  <c r="U1" s="716"/>
      <c r="V1" s="716"/>
    </row>
    <row r="2" spans="1:22" ht="99" customHeight="1" x14ac:dyDescent="0.3">
      <c r="A2" s="715" t="s">
        <v>1</v>
      </c>
      <c r="B2" s="715" t="s">
        <v>0</v>
      </c>
      <c r="C2" s="715" t="s">
        <v>29</v>
      </c>
      <c r="D2" s="715" t="s">
        <v>2</v>
      </c>
      <c r="E2" s="715" t="s">
        <v>3</v>
      </c>
      <c r="F2" s="715" t="s">
        <v>4</v>
      </c>
      <c r="G2" s="715" t="s">
        <v>5</v>
      </c>
      <c r="H2" s="715" t="s">
        <v>6</v>
      </c>
      <c r="I2" s="715"/>
      <c r="J2" s="715"/>
      <c r="K2" s="715" t="s">
        <v>7</v>
      </c>
      <c r="L2" s="715"/>
      <c r="M2" s="715"/>
      <c r="N2" s="715" t="s">
        <v>11</v>
      </c>
      <c r="O2" s="717" t="s">
        <v>12</v>
      </c>
      <c r="P2" s="715" t="s">
        <v>13</v>
      </c>
      <c r="Q2" s="715" t="s">
        <v>14</v>
      </c>
      <c r="R2" s="715"/>
      <c r="S2" s="715"/>
      <c r="T2" s="717" t="s">
        <v>16</v>
      </c>
      <c r="U2" s="715" t="s">
        <v>17</v>
      </c>
      <c r="V2" s="715" t="s">
        <v>18</v>
      </c>
    </row>
    <row r="3" spans="1:22" ht="103.95" customHeight="1" x14ac:dyDescent="0.3">
      <c r="A3" s="715"/>
      <c r="B3" s="715"/>
      <c r="C3" s="715"/>
      <c r="D3" s="715"/>
      <c r="E3" s="715"/>
      <c r="F3" s="715"/>
      <c r="G3" s="715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715"/>
      <c r="O3" s="717"/>
      <c r="P3" s="715"/>
      <c r="Q3" s="30" t="s">
        <v>8</v>
      </c>
      <c r="R3" s="30" t="s">
        <v>9</v>
      </c>
      <c r="S3" s="30" t="s">
        <v>15</v>
      </c>
      <c r="T3" s="717"/>
      <c r="U3" s="715"/>
      <c r="V3" s="715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21">
        <v>45923</v>
      </c>
      <c r="P1176" s="33" t="str">
        <f>HYPERLINK("https://my.zakupivli.pro/remote/dispatcher/state_purchase_view/62151404", "UA-2025-09-23-009236-a")</f>
        <v>UA-2025-09-23-009236-a</v>
      </c>
      <c r="Q1176" s="620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ht="78" x14ac:dyDescent="0.3">
      <c r="A1177" s="620">
        <v>1171</v>
      </c>
      <c r="B1177" s="620" t="s">
        <v>40</v>
      </c>
      <c r="C1177" s="523" t="s">
        <v>884</v>
      </c>
      <c r="D1177" s="523"/>
      <c r="E1177" s="620" t="s">
        <v>20</v>
      </c>
      <c r="F1177" s="523" t="s">
        <v>2486</v>
      </c>
      <c r="G1177" s="620" t="s">
        <v>40</v>
      </c>
      <c r="H1177" s="589">
        <v>64.042370000000005</v>
      </c>
      <c r="I1177" s="620">
        <v>1</v>
      </c>
      <c r="J1177" s="589">
        <v>64.042370000000005</v>
      </c>
      <c r="K1177" s="589">
        <v>64.042370000000005</v>
      </c>
      <c r="L1177" s="620">
        <v>1</v>
      </c>
      <c r="M1177" s="589">
        <v>64.042370000000005</v>
      </c>
      <c r="N1177" s="6" t="s">
        <v>2489</v>
      </c>
      <c r="O1177" s="621">
        <v>45925</v>
      </c>
      <c r="P1177" s="33" t="str">
        <f>HYPERLINK("https://my.zakupivli.pro/remote/dispatcher/state_purchase_view/62233171", "UA-2025-09-25-013964-a")</f>
        <v>UA-2025-09-25-013964-a</v>
      </c>
      <c r="Q1177" s="589">
        <v>64.042370000000005</v>
      </c>
      <c r="R1177" s="620">
        <v>1</v>
      </c>
      <c r="S1177" s="589">
        <v>64.042370000000005</v>
      </c>
      <c r="T1177" s="524">
        <v>45925</v>
      </c>
      <c r="U1177" s="523"/>
      <c r="V1177" s="620" t="s">
        <v>59</v>
      </c>
    </row>
    <row r="1178" spans="1:22" ht="78" x14ac:dyDescent="0.3">
      <c r="A1178" s="620">
        <v>1172</v>
      </c>
      <c r="B1178" s="620" t="s">
        <v>40</v>
      </c>
      <c r="C1178" s="523" t="s">
        <v>884</v>
      </c>
      <c r="D1178" s="523"/>
      <c r="E1178" s="620" t="s">
        <v>20</v>
      </c>
      <c r="F1178" s="523" t="s">
        <v>2487</v>
      </c>
      <c r="G1178" s="620" t="s">
        <v>40</v>
      </c>
      <c r="H1178" s="589">
        <v>286.94889999999998</v>
      </c>
      <c r="I1178" s="620">
        <v>1</v>
      </c>
      <c r="J1178" s="589">
        <v>286.94889999999998</v>
      </c>
      <c r="K1178" s="589">
        <v>286.94889999999998</v>
      </c>
      <c r="L1178" s="620">
        <v>1</v>
      </c>
      <c r="M1178" s="589">
        <v>286.94889999999998</v>
      </c>
      <c r="N1178" s="6" t="s">
        <v>2490</v>
      </c>
      <c r="O1178" s="621">
        <v>45925</v>
      </c>
      <c r="P1178" s="33" t="str">
        <f>HYPERLINK("https://my.zakupivli.pro/remote/dispatcher/state_purchase_view/62233167", "UA-2025-09-25-013959-a")</f>
        <v>UA-2025-09-25-013959-a</v>
      </c>
      <c r="Q1178" s="589">
        <v>286.94889999999998</v>
      </c>
      <c r="R1178" s="620">
        <v>1</v>
      </c>
      <c r="S1178" s="589">
        <v>286.94889999999998</v>
      </c>
      <c r="T1178" s="621">
        <v>45925</v>
      </c>
      <c r="U1178" s="523"/>
      <c r="V1178" s="620" t="s">
        <v>59</v>
      </c>
    </row>
    <row r="1179" spans="1:22" ht="78" x14ac:dyDescent="0.3">
      <c r="A1179" s="620">
        <v>1173</v>
      </c>
      <c r="B1179" s="620" t="s">
        <v>40</v>
      </c>
      <c r="C1179" s="620" t="s">
        <v>41</v>
      </c>
      <c r="D1179" s="523"/>
      <c r="E1179" s="620" t="s">
        <v>20</v>
      </c>
      <c r="F1179" s="523" t="s">
        <v>2488</v>
      </c>
      <c r="G1179" s="620" t="s">
        <v>40</v>
      </c>
      <c r="H1179" s="589">
        <v>703.02101000000005</v>
      </c>
      <c r="I1179" s="620">
        <v>1</v>
      </c>
      <c r="J1179" s="589">
        <v>703.02101000000005</v>
      </c>
      <c r="K1179" s="589">
        <v>703.02101000000005</v>
      </c>
      <c r="L1179" s="620">
        <v>1</v>
      </c>
      <c r="M1179" s="589">
        <v>703.02101000000005</v>
      </c>
      <c r="N1179" s="6" t="s">
        <v>2491</v>
      </c>
      <c r="O1179" s="623">
        <v>45925</v>
      </c>
      <c r="P1179" s="33" t="str">
        <f>HYPERLINK("https://my.zakupivli.pro/remote/dispatcher/state_purchase_view/62218308", "UA-2025-09-25-007455-a")</f>
        <v>UA-2025-09-25-007455-a</v>
      </c>
      <c r="Q1179" s="589">
        <v>703.02101000000005</v>
      </c>
      <c r="R1179" s="620">
        <v>1</v>
      </c>
      <c r="S1179" s="589">
        <v>703.02101000000005</v>
      </c>
      <c r="T1179" s="621">
        <v>45925</v>
      </c>
      <c r="U1179" s="523"/>
      <c r="V1179" s="620" t="s">
        <v>59</v>
      </c>
    </row>
    <row r="1180" spans="1:22" ht="62.4" x14ac:dyDescent="0.3">
      <c r="A1180" s="622">
        <v>1174</v>
      </c>
      <c r="B1180" s="622" t="s">
        <v>40</v>
      </c>
      <c r="C1180" s="622" t="s">
        <v>41</v>
      </c>
      <c r="D1180" s="523"/>
      <c r="E1180" s="622" t="s">
        <v>20</v>
      </c>
      <c r="F1180" s="523" t="s">
        <v>2492</v>
      </c>
      <c r="G1180" s="622" t="s">
        <v>40</v>
      </c>
      <c r="H1180" s="589">
        <v>206.07568000000001</v>
      </c>
      <c r="I1180" s="622">
        <v>1</v>
      </c>
      <c r="J1180" s="589">
        <v>206.07568000000001</v>
      </c>
      <c r="K1180" s="589">
        <v>206.07568000000001</v>
      </c>
      <c r="L1180" s="622">
        <v>1</v>
      </c>
      <c r="M1180" s="589">
        <v>206.07568000000001</v>
      </c>
      <c r="N1180" s="6" t="s">
        <v>2494</v>
      </c>
      <c r="O1180" s="623">
        <v>45926</v>
      </c>
      <c r="P1180" s="33" t="str">
        <f>HYPERLINK("https://my.zakupivli.pro/remote/dispatcher/state_purchase_view/62255275", "UA-2025-09-26-008089-a")</f>
        <v>UA-2025-09-26-008089-a</v>
      </c>
      <c r="Q1180" s="589">
        <v>206.07568000000001</v>
      </c>
      <c r="R1180" s="622">
        <v>1</v>
      </c>
      <c r="S1180" s="589">
        <v>206.07568000000001</v>
      </c>
      <c r="T1180" s="623">
        <v>45925</v>
      </c>
      <c r="U1180" s="523"/>
      <c r="V1180" s="622" t="s">
        <v>59</v>
      </c>
    </row>
    <row r="1181" spans="1:22" ht="62.4" x14ac:dyDescent="0.3">
      <c r="A1181" s="622">
        <v>1175</v>
      </c>
      <c r="B1181" s="622" t="s">
        <v>40</v>
      </c>
      <c r="C1181" s="523" t="s">
        <v>73</v>
      </c>
      <c r="D1181" s="523"/>
      <c r="E1181" s="523" t="s">
        <v>2426</v>
      </c>
      <c r="F1181" s="523" t="s">
        <v>2493</v>
      </c>
      <c r="G1181" s="622" t="s">
        <v>40</v>
      </c>
      <c r="H1181" s="589">
        <v>69.811329999999998</v>
      </c>
      <c r="I1181" s="622">
        <v>1</v>
      </c>
      <c r="J1181" s="589">
        <v>69.811329999999998</v>
      </c>
      <c r="K1181" s="589">
        <v>69.811329999999998</v>
      </c>
      <c r="L1181" s="622">
        <v>1</v>
      </c>
      <c r="M1181" s="589">
        <v>69.811329999999998</v>
      </c>
      <c r="N1181" s="6" t="s">
        <v>2495</v>
      </c>
      <c r="O1181" s="625">
        <v>45926</v>
      </c>
      <c r="P1181" s="33" t="str">
        <f>HYPERLINK("https://my.zakupivli.pro/remote/dispatcher/state_purchase_view/62254986", "UA-2025-09-26-008009-a")</f>
        <v>UA-2025-09-26-008009-a</v>
      </c>
      <c r="Q1181" s="589">
        <v>69.811329999999998</v>
      </c>
      <c r="R1181" s="622">
        <v>1</v>
      </c>
      <c r="S1181" s="589">
        <v>69.811329999999998</v>
      </c>
      <c r="T1181" s="623">
        <v>45925</v>
      </c>
      <c r="U1181" s="523"/>
      <c r="V1181" s="622" t="s">
        <v>59</v>
      </c>
    </row>
    <row r="1182" spans="1:22" ht="93.6" x14ac:dyDescent="0.3">
      <c r="A1182" s="624">
        <v>1176</v>
      </c>
      <c r="B1182" s="624" t="s">
        <v>40</v>
      </c>
      <c r="C1182" s="624" t="s">
        <v>884</v>
      </c>
      <c r="D1182" s="523"/>
      <c r="E1182" s="624" t="s">
        <v>20</v>
      </c>
      <c r="F1182" s="523" t="s">
        <v>2496</v>
      </c>
      <c r="G1182" s="624" t="s">
        <v>40</v>
      </c>
      <c r="H1182" s="589">
        <v>150.8143</v>
      </c>
      <c r="I1182" s="624">
        <v>1</v>
      </c>
      <c r="J1182" s="589">
        <v>150.8143</v>
      </c>
      <c r="K1182" s="589">
        <v>150.8143</v>
      </c>
      <c r="L1182" s="624">
        <v>1</v>
      </c>
      <c r="M1182" s="589">
        <v>150.8143</v>
      </c>
      <c r="N1182" s="6" t="s">
        <v>2499</v>
      </c>
      <c r="O1182" s="625">
        <v>45929</v>
      </c>
      <c r="P1182" s="33" t="str">
        <f>HYPERLINK("https://my.zakupivli.pro/remote/dispatcher/state_purchase_view/62294874", "UA-2025-09-29-011586-a")</f>
        <v>UA-2025-09-29-011586-a</v>
      </c>
      <c r="Q1182" s="589">
        <v>150.8143</v>
      </c>
      <c r="R1182" s="624">
        <v>1</v>
      </c>
      <c r="S1182" s="589">
        <v>150.8143</v>
      </c>
      <c r="T1182" s="524">
        <v>45929</v>
      </c>
      <c r="U1182" s="523"/>
      <c r="V1182" s="624" t="s">
        <v>59</v>
      </c>
    </row>
    <row r="1183" spans="1:22" ht="78" x14ac:dyDescent="0.3">
      <c r="A1183" s="624">
        <v>1177</v>
      </c>
      <c r="B1183" s="624" t="s">
        <v>40</v>
      </c>
      <c r="C1183" s="624" t="s">
        <v>884</v>
      </c>
      <c r="D1183" s="523"/>
      <c r="E1183" s="624" t="s">
        <v>20</v>
      </c>
      <c r="F1183" s="523" t="s">
        <v>2497</v>
      </c>
      <c r="G1183" s="624" t="s">
        <v>40</v>
      </c>
      <c r="H1183" s="589">
        <v>127.34014000000001</v>
      </c>
      <c r="I1183" s="624">
        <v>1</v>
      </c>
      <c r="J1183" s="589">
        <v>127.34014000000001</v>
      </c>
      <c r="K1183" s="589">
        <v>127.34014000000001</v>
      </c>
      <c r="L1183" s="624">
        <v>1</v>
      </c>
      <c r="M1183" s="589">
        <v>127.34014000000001</v>
      </c>
      <c r="N1183" s="6" t="s">
        <v>2500</v>
      </c>
      <c r="O1183" s="625">
        <v>45929</v>
      </c>
      <c r="P1183" s="33" t="str">
        <f>HYPERLINK("https://my.zakupivli.pro/remote/dispatcher/state_purchase_view/62293226", "UA-2025-09-29-010879-a")</f>
        <v>UA-2025-09-29-010879-a</v>
      </c>
      <c r="Q1183" s="589">
        <v>127.34014000000001</v>
      </c>
      <c r="R1183" s="624">
        <v>1</v>
      </c>
      <c r="S1183" s="589">
        <v>127.34014000000001</v>
      </c>
      <c r="T1183" s="625">
        <v>45929</v>
      </c>
      <c r="U1183" s="523"/>
      <c r="V1183" s="624" t="s">
        <v>59</v>
      </c>
    </row>
    <row r="1184" spans="1:22" ht="62.4" x14ac:dyDescent="0.3">
      <c r="A1184" s="624">
        <v>1178</v>
      </c>
      <c r="B1184" s="624" t="s">
        <v>40</v>
      </c>
      <c r="C1184" s="624" t="s">
        <v>884</v>
      </c>
      <c r="D1184" s="523"/>
      <c r="E1184" s="624" t="s">
        <v>20</v>
      </c>
      <c r="F1184" s="523" t="s">
        <v>2498</v>
      </c>
      <c r="G1184" s="624" t="s">
        <v>40</v>
      </c>
      <c r="H1184" s="589">
        <v>300.67975999999999</v>
      </c>
      <c r="I1184" s="624">
        <v>1</v>
      </c>
      <c r="J1184" s="589">
        <v>300.67975999999999</v>
      </c>
      <c r="K1184" s="589">
        <v>300.67975999999999</v>
      </c>
      <c r="L1184" s="624">
        <v>1</v>
      </c>
      <c r="M1184" s="589">
        <v>300.67975999999999</v>
      </c>
      <c r="N1184" s="6" t="s">
        <v>2501</v>
      </c>
      <c r="O1184" s="627">
        <v>45929</v>
      </c>
      <c r="P1184" s="33" t="str">
        <f>HYPERLINK("https://my.zakupivli.pro/remote/dispatcher/state_purchase_view/62282984", "UA-2025-09-29-006196-a")</f>
        <v>UA-2025-09-29-006196-a</v>
      </c>
      <c r="Q1184" s="589">
        <v>300.67975999999999</v>
      </c>
      <c r="R1184" s="624">
        <v>1</v>
      </c>
      <c r="S1184" s="589">
        <v>300.67975999999999</v>
      </c>
      <c r="T1184" s="625">
        <v>45929</v>
      </c>
      <c r="U1184" s="523"/>
      <c r="V1184" s="624" t="s">
        <v>59</v>
      </c>
    </row>
    <row r="1185" spans="1:22" ht="62.4" x14ac:dyDescent="0.3">
      <c r="A1185" s="626">
        <v>1179</v>
      </c>
      <c r="B1185" s="626" t="s">
        <v>40</v>
      </c>
      <c r="C1185" s="626" t="s">
        <v>884</v>
      </c>
      <c r="D1185" s="523"/>
      <c r="E1185" s="626" t="s">
        <v>20</v>
      </c>
      <c r="F1185" s="523" t="s">
        <v>2503</v>
      </c>
      <c r="G1185" s="626" t="s">
        <v>40</v>
      </c>
      <c r="H1185" s="589">
        <v>196.01874000000001</v>
      </c>
      <c r="I1185" s="523">
        <v>1</v>
      </c>
      <c r="J1185" s="589">
        <v>196.01874000000001</v>
      </c>
      <c r="K1185" s="589">
        <v>196.01874000000001</v>
      </c>
      <c r="L1185" s="523">
        <v>1</v>
      </c>
      <c r="M1185" s="589">
        <v>196.01874000000001</v>
      </c>
      <c r="N1185" s="6" t="s">
        <v>2502</v>
      </c>
      <c r="O1185" s="629">
        <v>45931</v>
      </c>
      <c r="P1185" s="33" t="str">
        <f>HYPERLINK("https://my.zakupivli.pro/remote/dispatcher/state_purchase_view/62325380", "UA-2025-10-01-000433-a")</f>
        <v>UA-2025-10-01-000433-a</v>
      </c>
      <c r="Q1185" s="589">
        <v>196.01874000000001</v>
      </c>
      <c r="R1185" s="523">
        <v>1</v>
      </c>
      <c r="S1185" s="589">
        <v>196.01874000000001</v>
      </c>
      <c r="T1185" s="524">
        <v>45930</v>
      </c>
      <c r="U1185" s="523"/>
      <c r="V1185" s="626" t="s">
        <v>59</v>
      </c>
    </row>
    <row r="1186" spans="1:22" ht="78" x14ac:dyDescent="0.3">
      <c r="A1186" s="628">
        <v>1180</v>
      </c>
      <c r="B1186" s="628" t="s">
        <v>40</v>
      </c>
      <c r="C1186" s="628" t="s">
        <v>884</v>
      </c>
      <c r="D1186" s="523"/>
      <c r="E1186" s="628" t="s">
        <v>20</v>
      </c>
      <c r="F1186" s="523" t="s">
        <v>2504</v>
      </c>
      <c r="G1186" s="628" t="s">
        <v>40</v>
      </c>
      <c r="H1186" s="589">
        <v>289.27274999999997</v>
      </c>
      <c r="I1186" s="628">
        <v>1</v>
      </c>
      <c r="J1186" s="589">
        <v>289.27274999999997</v>
      </c>
      <c r="K1186" s="589">
        <v>289.27274999999997</v>
      </c>
      <c r="L1186" s="628">
        <v>1</v>
      </c>
      <c r="M1186" s="589">
        <v>289.27274999999997</v>
      </c>
      <c r="N1186" s="6" t="s">
        <v>2509</v>
      </c>
      <c r="O1186" s="629">
        <v>45932</v>
      </c>
      <c r="P1186" s="33" t="str">
        <f>HYPERLINK("https://my.zakupivli.pro/remote/dispatcher/state_purchase_view/62380160", "UA-2025-10-02-012266-a")</f>
        <v>UA-2025-10-02-012266-a</v>
      </c>
      <c r="Q1186" s="589">
        <v>289.27274999999997</v>
      </c>
      <c r="R1186" s="628">
        <v>1</v>
      </c>
      <c r="S1186" s="589">
        <v>289.27274999999997</v>
      </c>
      <c r="T1186" s="524">
        <v>45932</v>
      </c>
      <c r="U1186" s="523"/>
      <c r="V1186" s="628" t="s">
        <v>59</v>
      </c>
    </row>
    <row r="1187" spans="1:22" ht="78" x14ac:dyDescent="0.3">
      <c r="A1187" s="628">
        <v>1181</v>
      </c>
      <c r="B1187" s="628" t="s">
        <v>40</v>
      </c>
      <c r="C1187" s="628" t="s">
        <v>884</v>
      </c>
      <c r="D1187" s="523"/>
      <c r="E1187" s="628" t="s">
        <v>20</v>
      </c>
      <c r="F1187" s="523" t="s">
        <v>2505</v>
      </c>
      <c r="G1187" s="628" t="s">
        <v>40</v>
      </c>
      <c r="H1187" s="589">
        <v>232.21097</v>
      </c>
      <c r="I1187" s="628">
        <v>1</v>
      </c>
      <c r="J1187" s="589">
        <v>232.21097</v>
      </c>
      <c r="K1187" s="589">
        <v>232.21097</v>
      </c>
      <c r="L1187" s="628">
        <v>1</v>
      </c>
      <c r="M1187" s="589">
        <v>232.21097</v>
      </c>
      <c r="N1187" s="6" t="s">
        <v>2510</v>
      </c>
      <c r="O1187" s="629">
        <v>45932</v>
      </c>
      <c r="P1187" s="33" t="str">
        <f>HYPERLINK("https://my.zakupivli.pro/remote/dispatcher/state_purchase_view/62379747", "UA-2025-10-02-012092-a")</f>
        <v>UA-2025-10-02-012092-a</v>
      </c>
      <c r="Q1187" s="589">
        <v>232.21097</v>
      </c>
      <c r="R1187" s="628">
        <v>1</v>
      </c>
      <c r="S1187" s="589">
        <v>232.21097</v>
      </c>
      <c r="T1187" s="629">
        <v>45932</v>
      </c>
      <c r="U1187" s="523"/>
      <c r="V1187" s="628" t="s">
        <v>59</v>
      </c>
    </row>
    <row r="1188" spans="1:22" ht="78" x14ac:dyDescent="0.3">
      <c r="A1188" s="628">
        <v>1182</v>
      </c>
      <c r="B1188" s="628" t="s">
        <v>40</v>
      </c>
      <c r="C1188" s="628" t="s">
        <v>884</v>
      </c>
      <c r="D1188" s="523"/>
      <c r="E1188" s="628" t="s">
        <v>20</v>
      </c>
      <c r="F1188" s="523" t="s">
        <v>2506</v>
      </c>
      <c r="G1188" s="628" t="s">
        <v>40</v>
      </c>
      <c r="H1188" s="589">
        <v>300.22568999999999</v>
      </c>
      <c r="I1188" s="628">
        <v>1</v>
      </c>
      <c r="J1188" s="589">
        <v>300.22568999999999</v>
      </c>
      <c r="K1188" s="589">
        <v>300.22568999999999</v>
      </c>
      <c r="L1188" s="628">
        <v>1</v>
      </c>
      <c r="M1188" s="589">
        <v>300.22568999999999</v>
      </c>
      <c r="N1188" s="6" t="s">
        <v>2511</v>
      </c>
      <c r="O1188" s="629">
        <v>45932</v>
      </c>
      <c r="P1188" s="33" t="str">
        <f>HYPERLINK("https://my.zakupivli.pro/remote/dispatcher/state_purchase_view/62379482", "UA-2025-10-02-011920-a")</f>
        <v>UA-2025-10-02-011920-a</v>
      </c>
      <c r="Q1188" s="589">
        <v>300.22568999999999</v>
      </c>
      <c r="R1188" s="628">
        <v>1</v>
      </c>
      <c r="S1188" s="589">
        <v>300.22568999999999</v>
      </c>
      <c r="T1188" s="629">
        <v>45932</v>
      </c>
      <c r="U1188" s="523"/>
      <c r="V1188" s="628" t="s">
        <v>59</v>
      </c>
    </row>
    <row r="1189" spans="1:22" ht="78" x14ac:dyDescent="0.3">
      <c r="A1189" s="628">
        <v>1183</v>
      </c>
      <c r="B1189" s="628" t="s">
        <v>40</v>
      </c>
      <c r="C1189" s="628" t="s">
        <v>884</v>
      </c>
      <c r="D1189" s="523"/>
      <c r="E1189" s="628" t="s">
        <v>20</v>
      </c>
      <c r="F1189" s="523" t="s">
        <v>2507</v>
      </c>
      <c r="G1189" s="628" t="s">
        <v>40</v>
      </c>
      <c r="H1189" s="589">
        <v>114.11897999999999</v>
      </c>
      <c r="I1189" s="628">
        <v>1</v>
      </c>
      <c r="J1189" s="589">
        <v>114.11897999999999</v>
      </c>
      <c r="K1189" s="589">
        <v>114.11897999999999</v>
      </c>
      <c r="L1189" s="628">
        <v>1</v>
      </c>
      <c r="M1189" s="589">
        <v>114.11897999999999</v>
      </c>
      <c r="N1189" s="6" t="s">
        <v>2512</v>
      </c>
      <c r="O1189" s="629">
        <v>45932</v>
      </c>
      <c r="P1189" s="33" t="str">
        <f>HYPERLINK("https://my.zakupivli.pro/remote/dispatcher/state_purchase_view/62379146", "UA-2025-10-02-011794-a")</f>
        <v>UA-2025-10-02-011794-a</v>
      </c>
      <c r="Q1189" s="589">
        <v>114.11897999999999</v>
      </c>
      <c r="R1189" s="628">
        <v>1</v>
      </c>
      <c r="S1189" s="589">
        <v>114.11897999999999</v>
      </c>
      <c r="T1189" s="629">
        <v>45932</v>
      </c>
      <c r="U1189" s="523"/>
      <c r="V1189" s="628" t="s">
        <v>59</v>
      </c>
    </row>
    <row r="1190" spans="1:22" ht="62.4" x14ac:dyDescent="0.3">
      <c r="A1190" s="628">
        <v>1184</v>
      </c>
      <c r="B1190" s="628" t="s">
        <v>40</v>
      </c>
      <c r="C1190" s="628" t="s">
        <v>884</v>
      </c>
      <c r="D1190" s="523"/>
      <c r="E1190" s="628" t="s">
        <v>20</v>
      </c>
      <c r="F1190" s="523" t="s">
        <v>2508</v>
      </c>
      <c r="G1190" s="628" t="s">
        <v>40</v>
      </c>
      <c r="H1190" s="589">
        <v>89.433049999999994</v>
      </c>
      <c r="I1190" s="628">
        <v>1</v>
      </c>
      <c r="J1190" s="589">
        <v>89.433049999999994</v>
      </c>
      <c r="K1190" s="589">
        <v>89.433049999999994</v>
      </c>
      <c r="L1190" s="628">
        <v>1</v>
      </c>
      <c r="M1190" s="589">
        <v>89.433049999999994</v>
      </c>
      <c r="N1190" s="6" t="s">
        <v>2513</v>
      </c>
      <c r="O1190" s="630">
        <v>45932</v>
      </c>
      <c r="P1190" s="33" t="str">
        <f>HYPERLINK("https://my.zakupivli.pro/remote/dispatcher/state_purchase_view/62378982", "UA-2025-10-02-011693-a")</f>
        <v>UA-2025-10-02-011693-a</v>
      </c>
      <c r="Q1190" s="589">
        <v>89.433049999999994</v>
      </c>
      <c r="R1190" s="628">
        <v>1</v>
      </c>
      <c r="S1190" s="589">
        <v>89.433049999999994</v>
      </c>
      <c r="T1190" s="629">
        <v>45932</v>
      </c>
      <c r="U1190" s="523"/>
      <c r="V1190" s="628" t="s">
        <v>59</v>
      </c>
    </row>
    <row r="1191" spans="1:22" ht="62.4" x14ac:dyDescent="0.3">
      <c r="A1191" s="631">
        <v>1185</v>
      </c>
      <c r="B1191" s="632" t="s">
        <v>40</v>
      </c>
      <c r="C1191" s="631" t="s">
        <v>884</v>
      </c>
      <c r="D1191" s="523"/>
      <c r="E1191" s="631" t="s">
        <v>20</v>
      </c>
      <c r="F1191" s="523" t="s">
        <v>2514</v>
      </c>
      <c r="G1191" s="631" t="s">
        <v>40</v>
      </c>
      <c r="H1191" s="589">
        <v>297.62227999999999</v>
      </c>
      <c r="I1191" s="631">
        <v>1</v>
      </c>
      <c r="J1191" s="589">
        <v>297.62227999999999</v>
      </c>
      <c r="K1191" s="589">
        <v>297.62227999999999</v>
      </c>
      <c r="L1191" s="631">
        <v>1</v>
      </c>
      <c r="M1191" s="589">
        <v>297.62227999999999</v>
      </c>
      <c r="N1191" s="6" t="s">
        <v>2517</v>
      </c>
      <c r="O1191" s="630">
        <v>45933</v>
      </c>
      <c r="P1191" s="33" t="str">
        <f>HYPERLINK("https://my.zakupivli.pro/remote/dispatcher/state_purchase_view/62400402", "UA-2025-10-03-007273-a")</f>
        <v>UA-2025-10-03-007273-a</v>
      </c>
      <c r="Q1191" s="589">
        <v>297.62227999999999</v>
      </c>
      <c r="R1191" s="631">
        <v>1</v>
      </c>
      <c r="S1191" s="589">
        <v>297.62227999999999</v>
      </c>
      <c r="T1191" s="630">
        <v>45933</v>
      </c>
      <c r="U1191" s="523"/>
      <c r="V1191" s="631" t="s">
        <v>59</v>
      </c>
    </row>
    <row r="1192" spans="1:22" ht="62.4" x14ac:dyDescent="0.3">
      <c r="A1192" s="631">
        <v>1186</v>
      </c>
      <c r="B1192" s="632" t="s">
        <v>40</v>
      </c>
      <c r="C1192" s="523" t="s">
        <v>41</v>
      </c>
      <c r="D1192" s="523"/>
      <c r="E1192" s="631" t="s">
        <v>20</v>
      </c>
      <c r="F1192" s="523" t="s">
        <v>2515</v>
      </c>
      <c r="G1192" s="631" t="s">
        <v>40</v>
      </c>
      <c r="H1192" s="589">
        <v>100.76331999999999</v>
      </c>
      <c r="I1192" s="631">
        <v>1</v>
      </c>
      <c r="J1192" s="589">
        <v>100.76331999999999</v>
      </c>
      <c r="K1192" s="589">
        <v>100.76331999999999</v>
      </c>
      <c r="L1192" s="631">
        <v>1</v>
      </c>
      <c r="M1192" s="589">
        <v>100.76331999999999</v>
      </c>
      <c r="N1192" s="6" t="s">
        <v>2518</v>
      </c>
      <c r="O1192" s="630">
        <v>45933</v>
      </c>
      <c r="P1192" s="33" t="str">
        <f>HYPERLINK("https://my.zakupivli.pro/remote/dispatcher/state_purchase_view/62399381", "UA-2025-10-03-006798-a")</f>
        <v>UA-2025-10-03-006798-a</v>
      </c>
      <c r="Q1192" s="589">
        <v>100.76331999999999</v>
      </c>
      <c r="R1192" s="631">
        <v>1</v>
      </c>
      <c r="S1192" s="589">
        <v>100.76331999999999</v>
      </c>
      <c r="T1192" s="630">
        <v>45933</v>
      </c>
      <c r="U1192" s="523"/>
      <c r="V1192" s="631" t="s">
        <v>59</v>
      </c>
    </row>
    <row r="1193" spans="1:22" ht="62.4" x14ac:dyDescent="0.3">
      <c r="A1193" s="631">
        <v>1187</v>
      </c>
      <c r="B1193" s="632" t="s">
        <v>40</v>
      </c>
      <c r="C1193" s="631" t="s">
        <v>41</v>
      </c>
      <c r="D1193" s="523"/>
      <c r="E1193" s="631" t="s">
        <v>20</v>
      </c>
      <c r="F1193" s="523" t="s">
        <v>2516</v>
      </c>
      <c r="G1193" s="631" t="s">
        <v>40</v>
      </c>
      <c r="H1193" s="589">
        <v>91.054239999999993</v>
      </c>
      <c r="I1193" s="631">
        <v>1</v>
      </c>
      <c r="J1193" s="589">
        <v>91.054239999999993</v>
      </c>
      <c r="K1193" s="589">
        <v>91.054239999999993</v>
      </c>
      <c r="L1193" s="631">
        <v>1</v>
      </c>
      <c r="M1193" s="589">
        <v>91.054239999999993</v>
      </c>
      <c r="N1193" s="6" t="s">
        <v>2519</v>
      </c>
      <c r="O1193" s="633">
        <v>45933</v>
      </c>
      <c r="P1193" s="33" t="str">
        <f>HYPERLINK("https://my.zakupivli.pro/remote/dispatcher/state_purchase_view/62399033", "UA-2025-10-03-006676-a")</f>
        <v>UA-2025-10-03-006676-a</v>
      </c>
      <c r="Q1193" s="589">
        <v>91.054239999999993</v>
      </c>
      <c r="R1193" s="631">
        <v>1</v>
      </c>
      <c r="S1193" s="589">
        <v>91.054239999999993</v>
      </c>
      <c r="T1193" s="630">
        <v>45933</v>
      </c>
      <c r="U1193" s="523"/>
      <c r="V1193" s="631" t="s">
        <v>59</v>
      </c>
    </row>
    <row r="1194" spans="1:22" ht="62.4" x14ac:dyDescent="0.3">
      <c r="A1194" s="632">
        <v>1188</v>
      </c>
      <c r="B1194" s="632" t="s">
        <v>40</v>
      </c>
      <c r="C1194" s="632" t="s">
        <v>884</v>
      </c>
      <c r="D1194" s="523"/>
      <c r="E1194" s="632" t="s">
        <v>20</v>
      </c>
      <c r="F1194" s="523" t="s">
        <v>2520</v>
      </c>
      <c r="G1194" s="632" t="s">
        <v>40</v>
      </c>
      <c r="H1194" s="589">
        <v>63.978230000000003</v>
      </c>
      <c r="I1194" s="632">
        <v>1</v>
      </c>
      <c r="J1194" s="589">
        <v>63.978230000000003</v>
      </c>
      <c r="K1194" s="589">
        <v>63.978230000000003</v>
      </c>
      <c r="L1194" s="632">
        <v>1</v>
      </c>
      <c r="M1194" s="589">
        <v>63.978230000000003</v>
      </c>
      <c r="N1194" s="6" t="s">
        <v>2521</v>
      </c>
      <c r="O1194" s="635">
        <v>45937</v>
      </c>
      <c r="P1194" s="33" t="str">
        <f>HYPERLINK("https://my.zakupivli.pro/remote/dispatcher/state_purchase_view/62449848", "UA-2025-10-07-000600-a")</f>
        <v>UA-2025-10-07-000600-a</v>
      </c>
      <c r="Q1194" s="589">
        <v>63.978230000000003</v>
      </c>
      <c r="R1194" s="632">
        <v>1</v>
      </c>
      <c r="S1194" s="589">
        <v>63.978230000000003</v>
      </c>
      <c r="T1194" s="524">
        <v>45936</v>
      </c>
      <c r="U1194" s="523"/>
      <c r="V1194" s="632" t="s">
        <v>59</v>
      </c>
    </row>
    <row r="1195" spans="1:22" ht="78" x14ac:dyDescent="0.3">
      <c r="A1195" s="634">
        <v>1189</v>
      </c>
      <c r="B1195" s="634" t="s">
        <v>40</v>
      </c>
      <c r="C1195" s="634" t="s">
        <v>884</v>
      </c>
      <c r="D1195" s="523"/>
      <c r="E1195" s="634" t="s">
        <v>20</v>
      </c>
      <c r="F1195" s="523" t="s">
        <v>2522</v>
      </c>
      <c r="G1195" s="634" t="s">
        <v>40</v>
      </c>
      <c r="H1195" s="589">
        <v>941.39183000000003</v>
      </c>
      <c r="I1195" s="523">
        <v>1</v>
      </c>
      <c r="J1195" s="589">
        <v>941.39183000000003</v>
      </c>
      <c r="K1195" s="589">
        <v>941.39183000000003</v>
      </c>
      <c r="L1195" s="523">
        <v>1</v>
      </c>
      <c r="M1195" s="589">
        <v>941.39183000000003</v>
      </c>
      <c r="N1195" s="6" t="s">
        <v>2523</v>
      </c>
      <c r="O1195" s="637">
        <v>45939</v>
      </c>
      <c r="P1195" s="33" t="str">
        <f>HYPERLINK("https://my.zakupivli.pro/remote/dispatcher/state_purchase_view/62549013", "UA-2025-10-09-013818-a")</f>
        <v>UA-2025-10-09-013818-a</v>
      </c>
      <c r="Q1195" s="589">
        <v>941.39183000000003</v>
      </c>
      <c r="R1195" s="523">
        <v>1</v>
      </c>
      <c r="S1195" s="589">
        <v>941.39183000000003</v>
      </c>
      <c r="T1195" s="524">
        <v>45939</v>
      </c>
      <c r="U1195" s="523"/>
      <c r="V1195" s="634" t="s">
        <v>59</v>
      </c>
    </row>
    <row r="1196" spans="1:22" ht="62.4" x14ac:dyDescent="0.3">
      <c r="A1196" s="636">
        <v>1190</v>
      </c>
      <c r="B1196" s="523" t="s">
        <v>21</v>
      </c>
      <c r="C1196" s="523" t="s">
        <v>30</v>
      </c>
      <c r="D1196" s="523"/>
      <c r="E1196" s="636" t="s">
        <v>20</v>
      </c>
      <c r="F1196" s="523" t="s">
        <v>2469</v>
      </c>
      <c r="G1196" s="523" t="s">
        <v>185</v>
      </c>
      <c r="H1196" s="589"/>
      <c r="I1196" s="523">
        <v>500</v>
      </c>
      <c r="J1196" s="589">
        <v>77.900000000000006</v>
      </c>
      <c r="K1196" s="589"/>
      <c r="L1196" s="636">
        <v>500</v>
      </c>
      <c r="M1196" s="589">
        <v>77.900000000000006</v>
      </c>
      <c r="N1196" s="6" t="s">
        <v>2524</v>
      </c>
      <c r="O1196" s="639">
        <v>45944</v>
      </c>
      <c r="P1196" s="33" t="str">
        <f>HYPERLINK("https://my.zakupivli.pro/remote/dispatcher/state_purchase_view/62631986", "UA-2025-10-14-003114-a")</f>
        <v>UA-2025-10-14-003114-a</v>
      </c>
      <c r="Q1196" s="638"/>
      <c r="R1196" s="636">
        <v>500</v>
      </c>
      <c r="S1196" s="589">
        <v>77.900000000000006</v>
      </c>
      <c r="T1196" s="524">
        <v>45944</v>
      </c>
      <c r="U1196" s="523"/>
      <c r="V1196" s="636" t="s">
        <v>59</v>
      </c>
    </row>
    <row r="1197" spans="1:22" ht="62.4" x14ac:dyDescent="0.3">
      <c r="A1197" s="638">
        <v>1191</v>
      </c>
      <c r="B1197" s="638" t="s">
        <v>40</v>
      </c>
      <c r="C1197" s="638" t="s">
        <v>884</v>
      </c>
      <c r="D1197" s="523"/>
      <c r="E1197" s="638" t="s">
        <v>20</v>
      </c>
      <c r="F1197" s="523" t="s">
        <v>2528</v>
      </c>
      <c r="G1197" s="638" t="s">
        <v>40</v>
      </c>
      <c r="H1197" s="589">
        <v>273.90044</v>
      </c>
      <c r="I1197" s="638">
        <v>1</v>
      </c>
      <c r="J1197" s="589">
        <v>273.90044</v>
      </c>
      <c r="K1197" s="589">
        <v>273.90044</v>
      </c>
      <c r="L1197" s="523">
        <v>1</v>
      </c>
      <c r="M1197" s="589">
        <v>273.90044</v>
      </c>
      <c r="N1197" s="6" t="s">
        <v>2525</v>
      </c>
      <c r="O1197" s="639">
        <v>45947</v>
      </c>
      <c r="P1197" s="33" t="str">
        <f>HYPERLINK("https://my.zakupivli.pro/remote/dispatcher/state_purchase_view/62766493", "UA-2025-10-17-012814-a")</f>
        <v>UA-2025-10-17-012814-a</v>
      </c>
      <c r="Q1197" s="589">
        <v>273.90044</v>
      </c>
      <c r="R1197" s="523">
        <v>1</v>
      </c>
      <c r="S1197" s="589">
        <v>273.90044</v>
      </c>
      <c r="T1197" s="639">
        <v>45947</v>
      </c>
      <c r="U1197" s="523"/>
      <c r="V1197" s="638" t="s">
        <v>59</v>
      </c>
    </row>
    <row r="1198" spans="1:22" ht="62.4" x14ac:dyDescent="0.3">
      <c r="A1198" s="638">
        <v>1192</v>
      </c>
      <c r="B1198" s="638" t="s">
        <v>40</v>
      </c>
      <c r="C1198" s="638" t="s">
        <v>884</v>
      </c>
      <c r="D1198" s="523"/>
      <c r="E1198" s="638" t="s">
        <v>20</v>
      </c>
      <c r="F1198" s="523" t="s">
        <v>2529</v>
      </c>
      <c r="G1198" s="638" t="s">
        <v>40</v>
      </c>
      <c r="H1198" s="589">
        <v>307.51330999999999</v>
      </c>
      <c r="I1198" s="638">
        <v>1</v>
      </c>
      <c r="J1198" s="589">
        <v>307.51330999999999</v>
      </c>
      <c r="K1198" s="589">
        <v>307.51330999999999</v>
      </c>
      <c r="L1198" s="523">
        <v>1</v>
      </c>
      <c r="M1198" s="589">
        <v>307.51330999999999</v>
      </c>
      <c r="N1198" s="6" t="s">
        <v>2526</v>
      </c>
      <c r="O1198" s="639">
        <v>45947</v>
      </c>
      <c r="P1198" s="33" t="str">
        <f>HYPERLINK("https://my.zakupivli.pro/remote/dispatcher/state_purchase_view/62764998", "UA-2025-10-17-012120-a")</f>
        <v>UA-2025-10-17-012120-a</v>
      </c>
      <c r="Q1198" s="589">
        <v>307.51330999999999</v>
      </c>
      <c r="R1198" s="523">
        <v>1</v>
      </c>
      <c r="S1198" s="589">
        <v>307.51330999999999</v>
      </c>
      <c r="T1198" s="639">
        <v>45947</v>
      </c>
      <c r="U1198" s="523"/>
      <c r="V1198" s="638" t="s">
        <v>59</v>
      </c>
    </row>
    <row r="1199" spans="1:22" ht="78" x14ac:dyDescent="0.3">
      <c r="A1199" s="638">
        <v>1193</v>
      </c>
      <c r="B1199" s="638" t="s">
        <v>40</v>
      </c>
      <c r="C1199" s="638" t="s">
        <v>884</v>
      </c>
      <c r="D1199" s="523"/>
      <c r="E1199" s="638" t="s">
        <v>20</v>
      </c>
      <c r="F1199" s="523" t="s">
        <v>2530</v>
      </c>
      <c r="G1199" s="638" t="s">
        <v>40</v>
      </c>
      <c r="H1199" s="589">
        <v>2734.3674999999998</v>
      </c>
      <c r="I1199" s="638">
        <v>1</v>
      </c>
      <c r="J1199" s="589">
        <v>2734.3674999999998</v>
      </c>
      <c r="K1199" s="589">
        <v>2734.3674999999998</v>
      </c>
      <c r="L1199" s="523">
        <v>1</v>
      </c>
      <c r="M1199" s="589">
        <v>2734.3674999999998</v>
      </c>
      <c r="N1199" s="6" t="s">
        <v>2527</v>
      </c>
      <c r="O1199" s="641">
        <v>45947</v>
      </c>
      <c r="P1199" s="438" t="str">
        <f>HYPERLINK("https://my.zakupivli.pro/remote/dispatcher/state_purchase_view/62761705", "UA-2025-10-17-010591-a")</f>
        <v>UA-2025-10-17-010591-a</v>
      </c>
      <c r="Q1199" s="668">
        <v>2734.3672900000001</v>
      </c>
      <c r="R1199" s="668">
        <v>1</v>
      </c>
      <c r="S1199" s="668">
        <v>2734.3672900000001</v>
      </c>
      <c r="T1199" s="669">
        <v>45981</v>
      </c>
      <c r="U1199" s="523"/>
      <c r="V1199" s="523"/>
    </row>
    <row r="1200" spans="1:22" ht="62.4" x14ac:dyDescent="0.3">
      <c r="A1200" s="640">
        <v>1194</v>
      </c>
      <c r="B1200" s="640" t="s">
        <v>40</v>
      </c>
      <c r="C1200" s="523" t="s">
        <v>41</v>
      </c>
      <c r="D1200" s="523"/>
      <c r="E1200" s="640" t="s">
        <v>20</v>
      </c>
      <c r="F1200" s="523" t="s">
        <v>2531</v>
      </c>
      <c r="G1200" s="640" t="s">
        <v>40</v>
      </c>
      <c r="H1200" s="589">
        <v>239.54088999999999</v>
      </c>
      <c r="I1200" s="640">
        <v>1</v>
      </c>
      <c r="J1200" s="589">
        <v>239.54088999999999</v>
      </c>
      <c r="K1200" s="589">
        <v>239.54088999999999</v>
      </c>
      <c r="L1200" s="640">
        <v>1</v>
      </c>
      <c r="M1200" s="589">
        <v>239.54088999999999</v>
      </c>
      <c r="N1200" s="6" t="s">
        <v>2534</v>
      </c>
      <c r="O1200" s="641">
        <v>45951</v>
      </c>
      <c r="P1200" s="33" t="str">
        <f>HYPERLINK("https://my.zakupivli.pro/remote/dispatcher/state_purchase_view/62834469", "UA-2025-10-21-010143-a")</f>
        <v>UA-2025-10-21-010143-a</v>
      </c>
      <c r="Q1200" s="589">
        <v>239.54088999999999</v>
      </c>
      <c r="R1200" s="640">
        <v>1</v>
      </c>
      <c r="S1200" s="589">
        <v>239.54088999999999</v>
      </c>
      <c r="T1200" s="524">
        <v>45950</v>
      </c>
      <c r="U1200" s="523"/>
      <c r="V1200" s="640" t="s">
        <v>59</v>
      </c>
    </row>
    <row r="1201" spans="1:22" ht="62.4" x14ac:dyDescent="0.3">
      <c r="A1201" s="640">
        <v>1195</v>
      </c>
      <c r="B1201" s="640" t="s">
        <v>40</v>
      </c>
      <c r="C1201" s="640" t="s">
        <v>884</v>
      </c>
      <c r="D1201" s="523"/>
      <c r="E1201" s="640" t="s">
        <v>20</v>
      </c>
      <c r="F1201" s="523" t="s">
        <v>2532</v>
      </c>
      <c r="G1201" s="640" t="s">
        <v>40</v>
      </c>
      <c r="H1201" s="589">
        <v>262.12977000000001</v>
      </c>
      <c r="I1201" s="640">
        <v>1</v>
      </c>
      <c r="J1201" s="589">
        <v>262.12977000000001</v>
      </c>
      <c r="K1201" s="589">
        <v>262.12977000000001</v>
      </c>
      <c r="L1201" s="640">
        <v>1</v>
      </c>
      <c r="M1201" s="589">
        <v>262.12977000000001</v>
      </c>
      <c r="N1201" s="6" t="s">
        <v>2535</v>
      </c>
      <c r="O1201" s="641">
        <v>45951</v>
      </c>
      <c r="P1201" s="33" t="str">
        <f>HYPERLINK("https://my.zakupivli.pro/remote/dispatcher/state_purchase_view/62833061", "UA-2025-10-21-009498-a")</f>
        <v>UA-2025-10-21-009498-a</v>
      </c>
      <c r="Q1201" s="589">
        <v>262.12977000000001</v>
      </c>
      <c r="R1201" s="640">
        <v>1</v>
      </c>
      <c r="S1201" s="589">
        <v>262.12977000000001</v>
      </c>
      <c r="T1201" s="641">
        <v>45950</v>
      </c>
      <c r="U1201" s="523"/>
      <c r="V1201" s="640" t="s">
        <v>59</v>
      </c>
    </row>
    <row r="1202" spans="1:22" ht="62.4" x14ac:dyDescent="0.3">
      <c r="A1202" s="640">
        <v>1196</v>
      </c>
      <c r="B1202" s="640" t="s">
        <v>40</v>
      </c>
      <c r="C1202" s="640" t="s">
        <v>884</v>
      </c>
      <c r="D1202" s="523"/>
      <c r="E1202" s="640" t="s">
        <v>20</v>
      </c>
      <c r="F1202" s="523" t="s">
        <v>2533</v>
      </c>
      <c r="G1202" s="640" t="s">
        <v>40</v>
      </c>
      <c r="H1202" s="589">
        <v>192.58998</v>
      </c>
      <c r="I1202" s="640">
        <v>1</v>
      </c>
      <c r="J1202" s="589">
        <v>192.58998</v>
      </c>
      <c r="K1202" s="589">
        <v>192.58998</v>
      </c>
      <c r="L1202" s="640">
        <v>1</v>
      </c>
      <c r="M1202" s="589">
        <v>192.58998</v>
      </c>
      <c r="N1202" s="6" t="s">
        <v>2536</v>
      </c>
      <c r="O1202" s="642">
        <v>45951</v>
      </c>
      <c r="P1202" s="33" t="str">
        <f>HYPERLINK("https://my.zakupivli.pro/remote/dispatcher/state_purchase_view/62831582", "UA-2025-10-21-008894-a")</f>
        <v>UA-2025-10-21-008894-a</v>
      </c>
      <c r="Q1202" s="589">
        <v>192.58998</v>
      </c>
      <c r="R1202" s="640">
        <v>1</v>
      </c>
      <c r="S1202" s="589">
        <v>192.58998</v>
      </c>
      <c r="T1202" s="641">
        <v>45950</v>
      </c>
      <c r="U1202" s="523"/>
      <c r="V1202" s="640" t="s">
        <v>59</v>
      </c>
    </row>
    <row r="1203" spans="1:22" ht="62.4" x14ac:dyDescent="0.3">
      <c r="A1203" s="643">
        <v>1197</v>
      </c>
      <c r="B1203" s="643" t="s">
        <v>40</v>
      </c>
      <c r="C1203" s="523" t="s">
        <v>41</v>
      </c>
      <c r="D1203" s="523"/>
      <c r="E1203" s="643" t="s">
        <v>20</v>
      </c>
      <c r="F1203" s="523" t="s">
        <v>2537</v>
      </c>
      <c r="G1203" s="643" t="s">
        <v>40</v>
      </c>
      <c r="H1203" s="589">
        <v>96.178970000000007</v>
      </c>
      <c r="I1203" s="643">
        <v>1</v>
      </c>
      <c r="J1203" s="589">
        <v>96.178970000000007</v>
      </c>
      <c r="K1203" s="589">
        <v>96.178970000000007</v>
      </c>
      <c r="L1203" s="643">
        <v>1</v>
      </c>
      <c r="M1203" s="589">
        <v>96.178970000000007</v>
      </c>
      <c r="N1203" s="6" t="s">
        <v>2546</v>
      </c>
      <c r="O1203" s="642">
        <v>45952</v>
      </c>
      <c r="P1203" s="33" t="str">
        <f>HYPERLINK("https://my.zakupivli.pro/remote/dispatcher/state_purchase_view/62863987", "UA-2025-10-22-005511-a")</f>
        <v>UA-2025-10-22-005511-a</v>
      </c>
      <c r="Q1203" s="589">
        <v>96.178970000000007</v>
      </c>
      <c r="R1203" s="643">
        <v>1</v>
      </c>
      <c r="S1203" s="589">
        <v>96.178970000000007</v>
      </c>
      <c r="T1203" s="642">
        <v>45952</v>
      </c>
      <c r="U1203" s="523"/>
      <c r="V1203" s="643" t="s">
        <v>59</v>
      </c>
    </row>
    <row r="1204" spans="1:22" ht="62.4" x14ac:dyDescent="0.3">
      <c r="A1204" s="643">
        <v>1198</v>
      </c>
      <c r="B1204" s="643" t="s">
        <v>40</v>
      </c>
      <c r="C1204" s="643" t="s">
        <v>884</v>
      </c>
      <c r="D1204" s="523"/>
      <c r="E1204" s="643" t="s">
        <v>20</v>
      </c>
      <c r="F1204" s="523" t="s">
        <v>2538</v>
      </c>
      <c r="G1204" s="643" t="s">
        <v>40</v>
      </c>
      <c r="H1204" s="589">
        <v>274.23442</v>
      </c>
      <c r="I1204" s="643">
        <v>1</v>
      </c>
      <c r="J1204" s="589">
        <v>274.23442</v>
      </c>
      <c r="K1204" s="589">
        <v>274.23442</v>
      </c>
      <c r="L1204" s="643">
        <v>1</v>
      </c>
      <c r="M1204" s="589">
        <v>274.23442</v>
      </c>
      <c r="N1204" s="6" t="s">
        <v>2547</v>
      </c>
      <c r="O1204" s="642">
        <v>45952</v>
      </c>
      <c r="P1204" s="33" t="str">
        <f>HYPERLINK("https://my.zakupivli.pro/remote/dispatcher/state_purchase_view/62863476", "UA-2025-10-22-005340-a")</f>
        <v>UA-2025-10-22-005340-a</v>
      </c>
      <c r="Q1204" s="589">
        <v>274.23442</v>
      </c>
      <c r="R1204" s="643">
        <v>1</v>
      </c>
      <c r="S1204" s="589">
        <v>274.23442</v>
      </c>
      <c r="T1204" s="642">
        <v>45952</v>
      </c>
      <c r="U1204" s="523"/>
      <c r="V1204" s="643" t="s">
        <v>59</v>
      </c>
    </row>
    <row r="1205" spans="1:22" ht="93.6" x14ac:dyDescent="0.3">
      <c r="A1205" s="643">
        <v>1199</v>
      </c>
      <c r="B1205" s="643" t="s">
        <v>40</v>
      </c>
      <c r="C1205" s="643" t="s">
        <v>41</v>
      </c>
      <c r="D1205" s="523"/>
      <c r="E1205" s="643" t="s">
        <v>20</v>
      </c>
      <c r="F1205" s="523" t="s">
        <v>2539</v>
      </c>
      <c r="G1205" s="643" t="s">
        <v>40</v>
      </c>
      <c r="H1205" s="589">
        <v>100.5658</v>
      </c>
      <c r="I1205" s="643">
        <v>1</v>
      </c>
      <c r="J1205" s="589">
        <v>100.5658</v>
      </c>
      <c r="K1205" s="589">
        <v>100.5658</v>
      </c>
      <c r="L1205" s="643">
        <v>1</v>
      </c>
      <c r="M1205" s="589">
        <v>100.5658</v>
      </c>
      <c r="N1205" s="6" t="s">
        <v>2548</v>
      </c>
      <c r="O1205" s="642">
        <v>45952</v>
      </c>
      <c r="P1205" s="33" t="str">
        <f>HYPERLINK("https://my.zakupivli.pro/remote/dispatcher/state_purchase_view/62863079", "UA-2025-10-22-005105-a")</f>
        <v>UA-2025-10-22-005105-a</v>
      </c>
      <c r="Q1205" s="589">
        <v>100.5658</v>
      </c>
      <c r="R1205" s="643">
        <v>1</v>
      </c>
      <c r="S1205" s="589">
        <v>100.5658</v>
      </c>
      <c r="T1205" s="642">
        <v>45952</v>
      </c>
      <c r="U1205" s="523"/>
      <c r="V1205" s="643" t="s">
        <v>59</v>
      </c>
    </row>
    <row r="1206" spans="1:22" ht="78" x14ac:dyDescent="0.3">
      <c r="A1206" s="643">
        <v>1200</v>
      </c>
      <c r="B1206" s="643" t="s">
        <v>40</v>
      </c>
      <c r="C1206" s="643" t="s">
        <v>884</v>
      </c>
      <c r="D1206" s="523"/>
      <c r="E1206" s="643" t="s">
        <v>20</v>
      </c>
      <c r="F1206" s="523" t="s">
        <v>2540</v>
      </c>
      <c r="G1206" s="643" t="s">
        <v>40</v>
      </c>
      <c r="H1206" s="589">
        <v>180.4316</v>
      </c>
      <c r="I1206" s="643">
        <v>1</v>
      </c>
      <c r="J1206" s="589">
        <v>180.4316</v>
      </c>
      <c r="K1206" s="589">
        <v>180.4316</v>
      </c>
      <c r="L1206" s="643">
        <v>1</v>
      </c>
      <c r="M1206" s="589">
        <v>180.4316</v>
      </c>
      <c r="N1206" s="6" t="s">
        <v>2549</v>
      </c>
      <c r="O1206" s="642">
        <v>45952</v>
      </c>
      <c r="P1206" s="33" t="str">
        <f>HYPERLINK("https://my.zakupivli.pro/remote/dispatcher/state_purchase_view/62862549", "UA-2025-10-22-004902-a")</f>
        <v>UA-2025-10-22-004902-a</v>
      </c>
      <c r="Q1206" s="589">
        <v>180.4316</v>
      </c>
      <c r="R1206" s="643">
        <v>1</v>
      </c>
      <c r="S1206" s="589">
        <v>180.4316</v>
      </c>
      <c r="T1206" s="642">
        <v>45951</v>
      </c>
      <c r="U1206" s="523"/>
      <c r="V1206" s="643" t="s">
        <v>59</v>
      </c>
    </row>
    <row r="1207" spans="1:22" ht="62.4" x14ac:dyDescent="0.3">
      <c r="A1207" s="643">
        <v>1201</v>
      </c>
      <c r="B1207" s="643" t="s">
        <v>40</v>
      </c>
      <c r="C1207" s="643" t="s">
        <v>884</v>
      </c>
      <c r="D1207" s="523"/>
      <c r="E1207" s="643" t="s">
        <v>20</v>
      </c>
      <c r="F1207" s="523" t="s">
        <v>2541</v>
      </c>
      <c r="G1207" s="643" t="s">
        <v>40</v>
      </c>
      <c r="H1207" s="589">
        <v>741.39971000000003</v>
      </c>
      <c r="I1207" s="643">
        <v>1</v>
      </c>
      <c r="J1207" s="589">
        <v>741.39971000000003</v>
      </c>
      <c r="K1207" s="589">
        <v>741.39971000000003</v>
      </c>
      <c r="L1207" s="643">
        <v>1</v>
      </c>
      <c r="M1207" s="589">
        <v>741.39971000000003</v>
      </c>
      <c r="N1207" s="6" t="s">
        <v>2550</v>
      </c>
      <c r="O1207" s="642">
        <v>45952</v>
      </c>
      <c r="P1207" s="33" t="str">
        <f>HYPERLINK("https://my.zakupivli.pro/remote/dispatcher/state_purchase_view/62855820", "UA-2025-10-22-001821-a")</f>
        <v>UA-2025-10-22-001821-a</v>
      </c>
      <c r="Q1207" s="589">
        <v>741.39971000000003</v>
      </c>
      <c r="R1207" s="643">
        <v>1</v>
      </c>
      <c r="S1207" s="589">
        <v>741.39971000000003</v>
      </c>
      <c r="T1207" s="642">
        <v>45951</v>
      </c>
      <c r="U1207" s="523"/>
      <c r="V1207" s="643" t="s">
        <v>59</v>
      </c>
    </row>
    <row r="1208" spans="1:22" ht="62.4" x14ac:dyDescent="0.3">
      <c r="A1208" s="643">
        <v>1202</v>
      </c>
      <c r="B1208" s="643" t="s">
        <v>40</v>
      </c>
      <c r="C1208" s="643" t="s">
        <v>884</v>
      </c>
      <c r="D1208" s="523"/>
      <c r="E1208" s="643" t="s">
        <v>20</v>
      </c>
      <c r="F1208" s="523" t="s">
        <v>2542</v>
      </c>
      <c r="G1208" s="643" t="s">
        <v>40</v>
      </c>
      <c r="H1208" s="589">
        <v>477.04847999999998</v>
      </c>
      <c r="I1208" s="643">
        <v>1</v>
      </c>
      <c r="J1208" s="589">
        <v>477.04847999999998</v>
      </c>
      <c r="K1208" s="589">
        <v>477.04847999999998</v>
      </c>
      <c r="L1208" s="643">
        <v>1</v>
      </c>
      <c r="M1208" s="589">
        <v>477.04847999999998</v>
      </c>
      <c r="N1208" s="6" t="s">
        <v>2551</v>
      </c>
      <c r="O1208" s="642">
        <v>45952</v>
      </c>
      <c r="P1208" s="33" t="str">
        <f>HYPERLINK("https://my.zakupivli.pro/remote/dispatcher/state_purchase_view/62855366", "UA-2025-10-22-001628-a")</f>
        <v>UA-2025-10-22-001628-a</v>
      </c>
      <c r="Q1208" s="589">
        <v>477.04847999999998</v>
      </c>
      <c r="R1208" s="643">
        <v>1</v>
      </c>
      <c r="S1208" s="589">
        <v>477.04847999999998</v>
      </c>
      <c r="T1208" s="642">
        <v>45951</v>
      </c>
      <c r="U1208" s="523"/>
      <c r="V1208" s="643" t="s">
        <v>59</v>
      </c>
    </row>
    <row r="1209" spans="1:22" ht="78" x14ac:dyDescent="0.3">
      <c r="A1209" s="643">
        <v>1203</v>
      </c>
      <c r="B1209" s="643" t="s">
        <v>40</v>
      </c>
      <c r="C1209" s="643" t="s">
        <v>884</v>
      </c>
      <c r="D1209" s="523"/>
      <c r="E1209" s="643" t="s">
        <v>20</v>
      </c>
      <c r="F1209" s="523" t="s">
        <v>2543</v>
      </c>
      <c r="G1209" s="643" t="s">
        <v>40</v>
      </c>
      <c r="H1209" s="589">
        <v>828.88908000000004</v>
      </c>
      <c r="I1209" s="643">
        <v>1</v>
      </c>
      <c r="J1209" s="589">
        <v>828.88908000000004</v>
      </c>
      <c r="K1209" s="589">
        <v>828.88908000000004</v>
      </c>
      <c r="L1209" s="643">
        <v>1</v>
      </c>
      <c r="M1209" s="589">
        <v>828.88908000000004</v>
      </c>
      <c r="N1209" s="6" t="s">
        <v>2552</v>
      </c>
      <c r="O1209" s="642">
        <v>45952</v>
      </c>
      <c r="P1209" s="33" t="str">
        <f>HYPERLINK("https://my.zakupivli.pro/remote/dispatcher/state_purchase_view/62853645", "UA-2025-10-22-000889-a")</f>
        <v>UA-2025-10-22-000889-a</v>
      </c>
      <c r="Q1209" s="589">
        <v>828.88908000000004</v>
      </c>
      <c r="R1209" s="643">
        <v>1</v>
      </c>
      <c r="S1209" s="589">
        <v>828.88908000000004</v>
      </c>
      <c r="T1209" s="642">
        <v>45951</v>
      </c>
      <c r="U1209" s="523"/>
      <c r="V1209" s="643" t="s">
        <v>59</v>
      </c>
    </row>
    <row r="1210" spans="1:22" ht="78" x14ac:dyDescent="0.3">
      <c r="A1210" s="643">
        <v>1204</v>
      </c>
      <c r="B1210" s="643" t="s">
        <v>40</v>
      </c>
      <c r="C1210" s="643" t="s">
        <v>884</v>
      </c>
      <c r="D1210" s="523"/>
      <c r="E1210" s="643" t="s">
        <v>20</v>
      </c>
      <c r="F1210" s="523" t="s">
        <v>2544</v>
      </c>
      <c r="G1210" s="643" t="s">
        <v>40</v>
      </c>
      <c r="H1210" s="589">
        <v>791.60505999999998</v>
      </c>
      <c r="I1210" s="643">
        <v>1</v>
      </c>
      <c r="J1210" s="589">
        <v>791.60505999999998</v>
      </c>
      <c r="K1210" s="589">
        <v>791.60505999999998</v>
      </c>
      <c r="L1210" s="643">
        <v>1</v>
      </c>
      <c r="M1210" s="589">
        <v>791.60505999999998</v>
      </c>
      <c r="N1210" s="6" t="s">
        <v>2553</v>
      </c>
      <c r="O1210" s="642">
        <v>45952</v>
      </c>
      <c r="P1210" s="33" t="str">
        <f>HYPERLINK("https://my.zakupivli.pro/remote/dispatcher/state_purchase_view/62853247", "UA-2025-10-22-000692-a")</f>
        <v>UA-2025-10-22-000692-a</v>
      </c>
      <c r="Q1210" s="589">
        <v>791.60505999999998</v>
      </c>
      <c r="R1210" s="643">
        <v>1</v>
      </c>
      <c r="S1210" s="589">
        <v>791.60505999999998</v>
      </c>
      <c r="T1210" s="642">
        <v>45951</v>
      </c>
      <c r="U1210" s="523"/>
      <c r="V1210" s="643" t="s">
        <v>59</v>
      </c>
    </row>
    <row r="1211" spans="1:22" ht="62.4" x14ac:dyDescent="0.3">
      <c r="A1211" s="643">
        <v>1205</v>
      </c>
      <c r="B1211" s="643" t="s">
        <v>40</v>
      </c>
      <c r="C1211" s="643" t="s">
        <v>884</v>
      </c>
      <c r="D1211" s="523"/>
      <c r="E1211" s="643" t="s">
        <v>20</v>
      </c>
      <c r="F1211" s="523" t="s">
        <v>2545</v>
      </c>
      <c r="G1211" s="643" t="s">
        <v>40</v>
      </c>
      <c r="H1211" s="589">
        <v>905.60672999999997</v>
      </c>
      <c r="I1211" s="643">
        <v>1</v>
      </c>
      <c r="J1211" s="589">
        <v>905.60672999999997</v>
      </c>
      <c r="K1211" s="589">
        <v>905.60672999999997</v>
      </c>
      <c r="L1211" s="643">
        <v>1</v>
      </c>
      <c r="M1211" s="589">
        <v>905.60672999999997</v>
      </c>
      <c r="N1211" s="6" t="s">
        <v>2554</v>
      </c>
      <c r="O1211" s="645">
        <v>45952</v>
      </c>
      <c r="P1211" s="33" t="str">
        <f>HYPERLINK("https://my.zakupivli.pro/remote/dispatcher/state_purchase_view/62852695", "UA-2025-10-22-000442-a")</f>
        <v>UA-2025-10-22-000442-a</v>
      </c>
      <c r="Q1211" s="589">
        <v>905.60672999999997</v>
      </c>
      <c r="R1211" s="643">
        <v>1</v>
      </c>
      <c r="S1211" s="589">
        <v>905.60672999999997</v>
      </c>
      <c r="T1211" s="642">
        <v>45951</v>
      </c>
      <c r="U1211" s="523"/>
      <c r="V1211" s="643" t="s">
        <v>59</v>
      </c>
    </row>
    <row r="1212" spans="1:22" ht="78" x14ac:dyDescent="0.3">
      <c r="A1212" s="644">
        <v>1206</v>
      </c>
      <c r="B1212" s="644" t="s">
        <v>40</v>
      </c>
      <c r="C1212" s="644" t="s">
        <v>884</v>
      </c>
      <c r="D1212" s="523"/>
      <c r="E1212" s="644" t="s">
        <v>20</v>
      </c>
      <c r="F1212" s="523" t="s">
        <v>2555</v>
      </c>
      <c r="G1212" s="644" t="s">
        <v>40</v>
      </c>
      <c r="H1212" s="589">
        <v>124.27714</v>
      </c>
      <c r="I1212" s="644">
        <v>1</v>
      </c>
      <c r="J1212" s="589">
        <v>124.27714</v>
      </c>
      <c r="K1212" s="589">
        <v>124.27714</v>
      </c>
      <c r="L1212" s="644">
        <v>1</v>
      </c>
      <c r="M1212" s="589">
        <v>124.27714</v>
      </c>
      <c r="N1212" s="6" t="s">
        <v>2558</v>
      </c>
      <c r="O1212" s="645">
        <v>45953</v>
      </c>
      <c r="P1212" s="33" t="str">
        <f>HYPERLINK("https://my.zakupivli.pro/remote/dispatcher/state_purchase_view/62909383", "UA-2025-10-23-009386-a")</f>
        <v>UA-2025-10-23-009386-a</v>
      </c>
      <c r="Q1212" s="589">
        <v>124.27714</v>
      </c>
      <c r="R1212" s="644">
        <v>1</v>
      </c>
      <c r="S1212" s="589">
        <v>124.27714</v>
      </c>
      <c r="T1212" s="645">
        <v>45952</v>
      </c>
      <c r="U1212" s="523"/>
      <c r="V1212" s="644" t="s">
        <v>59</v>
      </c>
    </row>
    <row r="1213" spans="1:22" ht="62.4" x14ac:dyDescent="0.3">
      <c r="A1213" s="644">
        <v>1207</v>
      </c>
      <c r="B1213" s="644" t="s">
        <v>40</v>
      </c>
      <c r="C1213" s="644" t="s">
        <v>884</v>
      </c>
      <c r="D1213" s="523"/>
      <c r="E1213" s="644" t="s">
        <v>20</v>
      </c>
      <c r="F1213" s="523" t="s">
        <v>2556</v>
      </c>
      <c r="G1213" s="644" t="s">
        <v>40</v>
      </c>
      <c r="H1213" s="589">
        <v>321.56641999999999</v>
      </c>
      <c r="I1213" s="644">
        <v>1</v>
      </c>
      <c r="J1213" s="589">
        <v>321.56641999999999</v>
      </c>
      <c r="K1213" s="589">
        <v>321.56641999999999</v>
      </c>
      <c r="L1213" s="644">
        <v>1</v>
      </c>
      <c r="M1213" s="589">
        <v>321.56641999999999</v>
      </c>
      <c r="N1213" s="6" t="s">
        <v>2559</v>
      </c>
      <c r="O1213" s="645">
        <v>45953</v>
      </c>
      <c r="P1213" s="33" t="str">
        <f>HYPERLINK("https://my.zakupivli.pro/remote/dispatcher/state_purchase_view/62909010", "UA-2025-10-23-009263-a")</f>
        <v>UA-2025-10-23-009263-a</v>
      </c>
      <c r="Q1213" s="589">
        <v>321.56641999999999</v>
      </c>
      <c r="R1213" s="644">
        <v>1</v>
      </c>
      <c r="S1213" s="589">
        <v>321.56641999999999</v>
      </c>
      <c r="T1213" s="645">
        <v>45952</v>
      </c>
      <c r="U1213" s="523"/>
      <c r="V1213" s="644" t="s">
        <v>59</v>
      </c>
    </row>
    <row r="1214" spans="1:22" ht="62.4" x14ac:dyDescent="0.3">
      <c r="A1214" s="644">
        <v>1208</v>
      </c>
      <c r="B1214" s="644" t="s">
        <v>40</v>
      </c>
      <c r="C1214" s="644" t="s">
        <v>884</v>
      </c>
      <c r="D1214" s="523"/>
      <c r="E1214" s="644" t="s">
        <v>20</v>
      </c>
      <c r="F1214" s="523" t="s">
        <v>2557</v>
      </c>
      <c r="G1214" s="644" t="s">
        <v>40</v>
      </c>
      <c r="H1214" s="589">
        <v>258.05671000000001</v>
      </c>
      <c r="I1214" s="644">
        <v>1</v>
      </c>
      <c r="J1214" s="589">
        <v>258.05671000000001</v>
      </c>
      <c r="K1214" s="589">
        <v>258.05671000000001</v>
      </c>
      <c r="L1214" s="644">
        <v>1</v>
      </c>
      <c r="M1214" s="589">
        <v>258.05671000000001</v>
      </c>
      <c r="N1214" s="6" t="s">
        <v>2560</v>
      </c>
      <c r="O1214" s="647">
        <v>45953</v>
      </c>
      <c r="P1214" s="33" t="str">
        <f>HYPERLINK("https://my.zakupivli.pro/remote/dispatcher/state_purchase_view/62906389", "UA-2025-10-23-008056-a")</f>
        <v>UA-2025-10-23-008056-a</v>
      </c>
      <c r="Q1214" s="589">
        <v>258.05671000000001</v>
      </c>
      <c r="R1214" s="644">
        <v>1</v>
      </c>
      <c r="S1214" s="589">
        <v>258.05671000000001</v>
      </c>
      <c r="T1214" s="645">
        <v>45952</v>
      </c>
      <c r="U1214" s="523"/>
      <c r="V1214" s="644" t="s">
        <v>59</v>
      </c>
    </row>
    <row r="1215" spans="1:22" ht="93.6" x14ac:dyDescent="0.3">
      <c r="A1215" s="646">
        <v>1209</v>
      </c>
      <c r="B1215" s="646" t="s">
        <v>40</v>
      </c>
      <c r="C1215" s="646" t="s">
        <v>884</v>
      </c>
      <c r="D1215" s="523"/>
      <c r="E1215" s="646" t="s">
        <v>20</v>
      </c>
      <c r="F1215" s="523" t="s">
        <v>2561</v>
      </c>
      <c r="G1215" s="646" t="s">
        <v>40</v>
      </c>
      <c r="H1215" s="589">
        <v>835.78556000000003</v>
      </c>
      <c r="I1215" s="646">
        <v>1</v>
      </c>
      <c r="J1215" s="589">
        <v>835.78556000000003</v>
      </c>
      <c r="K1215" s="589">
        <v>835.78556000000003</v>
      </c>
      <c r="L1215" s="646">
        <v>1</v>
      </c>
      <c r="M1215" s="589">
        <v>835.78556000000003</v>
      </c>
      <c r="N1215" s="6" t="s">
        <v>2563</v>
      </c>
      <c r="O1215" s="647">
        <v>45954</v>
      </c>
      <c r="P1215" s="33" t="str">
        <f>HYPERLINK("https://my.zakupivli.pro/remote/dispatcher/state_purchase_view/62935235", "UA-2025-10-24-004314-a")</f>
        <v>UA-2025-10-24-004314-a</v>
      </c>
      <c r="Q1215" s="589">
        <v>835.78556000000003</v>
      </c>
      <c r="R1215" s="646">
        <v>1</v>
      </c>
      <c r="S1215" s="589">
        <v>835.78556000000003</v>
      </c>
      <c r="T1215" s="524">
        <v>45953</v>
      </c>
      <c r="U1215" s="523"/>
      <c r="V1215" s="646" t="s">
        <v>59</v>
      </c>
    </row>
    <row r="1216" spans="1:22" ht="93.6" x14ac:dyDescent="0.3">
      <c r="A1216" s="646">
        <v>1210</v>
      </c>
      <c r="B1216" s="646" t="s">
        <v>40</v>
      </c>
      <c r="C1216" s="523" t="s">
        <v>41</v>
      </c>
      <c r="D1216" s="523"/>
      <c r="E1216" s="646" t="s">
        <v>20</v>
      </c>
      <c r="F1216" s="523" t="s">
        <v>2562</v>
      </c>
      <c r="G1216" s="646" t="s">
        <v>40</v>
      </c>
      <c r="H1216" s="589">
        <v>54.49877</v>
      </c>
      <c r="I1216" s="646">
        <v>1</v>
      </c>
      <c r="J1216" s="589">
        <v>54.49877</v>
      </c>
      <c r="K1216" s="589">
        <v>54.49877</v>
      </c>
      <c r="L1216" s="646">
        <v>1</v>
      </c>
      <c r="M1216" s="589">
        <v>54.49877</v>
      </c>
      <c r="N1216" s="6" t="s">
        <v>2564</v>
      </c>
      <c r="O1216" s="649">
        <v>45954</v>
      </c>
      <c r="P1216" s="33" t="str">
        <f>HYPERLINK("https://my.zakupivli.pro/remote/dispatcher/state_purchase_view/62935086", "UA-2025-10-24-004217-a")</f>
        <v>UA-2025-10-24-004217-a</v>
      </c>
      <c r="Q1216" s="589">
        <v>54.49877</v>
      </c>
      <c r="R1216" s="646">
        <v>1</v>
      </c>
      <c r="S1216" s="589">
        <v>54.49877</v>
      </c>
      <c r="T1216" s="647">
        <v>45953</v>
      </c>
      <c r="U1216" s="523"/>
      <c r="V1216" s="646" t="s">
        <v>59</v>
      </c>
    </row>
    <row r="1217" spans="1:22" ht="62.4" x14ac:dyDescent="0.3">
      <c r="A1217" s="648">
        <v>1211</v>
      </c>
      <c r="B1217" s="523" t="s">
        <v>21</v>
      </c>
      <c r="C1217" s="523" t="s">
        <v>412</v>
      </c>
      <c r="D1217" s="523"/>
      <c r="E1217" s="648" t="s">
        <v>20</v>
      </c>
      <c r="F1217" s="523" t="s">
        <v>2565</v>
      </c>
      <c r="G1217" s="523" t="s">
        <v>185</v>
      </c>
      <c r="H1217" s="589"/>
      <c r="I1217" s="523">
        <v>530</v>
      </c>
      <c r="J1217" s="589">
        <v>1383.3333299999999</v>
      </c>
      <c r="K1217" s="589"/>
      <c r="L1217" s="648">
        <v>530</v>
      </c>
      <c r="M1217" s="589">
        <v>1383.3333299999999</v>
      </c>
      <c r="N1217" s="6" t="s">
        <v>2566</v>
      </c>
      <c r="O1217" s="651">
        <v>45958</v>
      </c>
      <c r="P1217" s="33" t="str">
        <f>HYPERLINK("https://my.zakupivli.pro/remote/dispatcher/state_purchase_view/63012648", "UA-2025-10-28-005437-a")</f>
        <v>UA-2025-10-28-005437-a</v>
      </c>
      <c r="Q1217" s="660"/>
      <c r="R1217" s="660">
        <v>530</v>
      </c>
      <c r="S1217" s="660">
        <v>1374.3420000000001</v>
      </c>
      <c r="T1217" s="661">
        <v>45974</v>
      </c>
      <c r="U1217" s="660"/>
      <c r="V1217" s="660"/>
    </row>
    <row r="1218" spans="1:22" ht="78" x14ac:dyDescent="0.3">
      <c r="A1218" s="650">
        <v>1212</v>
      </c>
      <c r="B1218" s="650" t="s">
        <v>40</v>
      </c>
      <c r="C1218" s="650" t="s">
        <v>884</v>
      </c>
      <c r="D1218" s="523"/>
      <c r="E1218" s="650" t="s">
        <v>20</v>
      </c>
      <c r="F1218" s="523" t="s">
        <v>2567</v>
      </c>
      <c r="G1218" s="650" t="s">
        <v>40</v>
      </c>
      <c r="H1218" s="589">
        <v>212.78030000000001</v>
      </c>
      <c r="I1218" s="523">
        <v>1</v>
      </c>
      <c r="J1218" s="589">
        <v>212.78030000000001</v>
      </c>
      <c r="K1218" s="589">
        <v>212.78030000000001</v>
      </c>
      <c r="L1218" s="650">
        <v>1</v>
      </c>
      <c r="M1218" s="589">
        <v>212.78030000000001</v>
      </c>
      <c r="N1218" s="6" t="s">
        <v>2572</v>
      </c>
      <c r="O1218" s="651">
        <v>45960</v>
      </c>
      <c r="P1218" s="33" t="str">
        <f>HYPERLINK("https://my.zakupivli.pro/remote/dispatcher/state_purchase_view/63098968", "UA-2025-10-30-012032-a")</f>
        <v>UA-2025-10-30-012032-a</v>
      </c>
      <c r="Q1218" s="589">
        <v>212.78030000000001</v>
      </c>
      <c r="R1218" s="650">
        <v>1</v>
      </c>
      <c r="S1218" s="589">
        <v>212.78030000000001</v>
      </c>
      <c r="T1218" s="524">
        <v>45960</v>
      </c>
      <c r="U1218" s="523"/>
      <c r="V1218" s="650" t="s">
        <v>59</v>
      </c>
    </row>
    <row r="1219" spans="1:22" ht="93.6" x14ac:dyDescent="0.3">
      <c r="A1219" s="650">
        <v>1213</v>
      </c>
      <c r="B1219" s="650" t="s">
        <v>40</v>
      </c>
      <c r="C1219" s="650" t="s">
        <v>884</v>
      </c>
      <c r="D1219" s="523"/>
      <c r="E1219" s="650" t="s">
        <v>20</v>
      </c>
      <c r="F1219" s="523" t="s">
        <v>2568</v>
      </c>
      <c r="G1219" s="650" t="s">
        <v>40</v>
      </c>
      <c r="H1219" s="589">
        <v>258.98640999999998</v>
      </c>
      <c r="I1219" s="523">
        <v>1</v>
      </c>
      <c r="J1219" s="589">
        <v>258.98640999999998</v>
      </c>
      <c r="K1219" s="589">
        <v>258.98640999999998</v>
      </c>
      <c r="L1219" s="650">
        <v>1</v>
      </c>
      <c r="M1219" s="589">
        <v>258.98640999999998</v>
      </c>
      <c r="N1219" s="6" t="s">
        <v>2573</v>
      </c>
      <c r="O1219" s="651">
        <v>45960</v>
      </c>
      <c r="P1219" s="33" t="str">
        <f>HYPERLINK("https://my.zakupivli.pro/remote/dispatcher/state_purchase_view/63074278", "UA-2025-10-30-000711-a")</f>
        <v>UA-2025-10-30-000711-a</v>
      </c>
      <c r="Q1219" s="589">
        <v>258.98640999999998</v>
      </c>
      <c r="R1219" s="650">
        <v>1</v>
      </c>
      <c r="S1219" s="589">
        <v>258.98640999999998</v>
      </c>
      <c r="T1219" s="524">
        <v>45959</v>
      </c>
      <c r="U1219" s="523"/>
      <c r="V1219" s="650" t="s">
        <v>59</v>
      </c>
    </row>
    <row r="1220" spans="1:22" ht="93.6" x14ac:dyDescent="0.3">
      <c r="A1220" s="650">
        <v>1214</v>
      </c>
      <c r="B1220" s="650" t="s">
        <v>40</v>
      </c>
      <c r="C1220" s="650" t="s">
        <v>41</v>
      </c>
      <c r="D1220" s="523"/>
      <c r="E1220" s="650" t="s">
        <v>20</v>
      </c>
      <c r="F1220" s="523" t="s">
        <v>2569</v>
      </c>
      <c r="G1220" s="650" t="s">
        <v>40</v>
      </c>
      <c r="H1220" s="589">
        <v>353.05095999999998</v>
      </c>
      <c r="I1220" s="523">
        <v>1</v>
      </c>
      <c r="J1220" s="589">
        <v>353.05095999999998</v>
      </c>
      <c r="K1220" s="589">
        <v>353.05095999999998</v>
      </c>
      <c r="L1220" s="650">
        <v>1</v>
      </c>
      <c r="M1220" s="589">
        <v>353.05095999999998</v>
      </c>
      <c r="N1220" s="6" t="s">
        <v>2574</v>
      </c>
      <c r="O1220" s="651">
        <v>45960</v>
      </c>
      <c r="P1220" s="33" t="str">
        <f>HYPERLINK("https://my.zakupivli.pro/remote/dispatcher/state_purchase_view/63073923", "UA-2025-10-30-000554-a")</f>
        <v>UA-2025-10-30-000554-a</v>
      </c>
      <c r="Q1220" s="589">
        <v>353.05095999999998</v>
      </c>
      <c r="R1220" s="650">
        <v>1</v>
      </c>
      <c r="S1220" s="589">
        <v>353.05095999999998</v>
      </c>
      <c r="T1220" s="651">
        <v>45959</v>
      </c>
      <c r="U1220" s="523"/>
      <c r="V1220" s="650" t="s">
        <v>59</v>
      </c>
    </row>
    <row r="1221" spans="1:22" ht="62.4" x14ac:dyDescent="0.3">
      <c r="A1221" s="650">
        <v>1215</v>
      </c>
      <c r="B1221" s="650" t="s">
        <v>40</v>
      </c>
      <c r="C1221" s="650" t="s">
        <v>884</v>
      </c>
      <c r="D1221" s="523"/>
      <c r="E1221" s="650" t="s">
        <v>20</v>
      </c>
      <c r="F1221" s="523" t="s">
        <v>2570</v>
      </c>
      <c r="G1221" s="650" t="s">
        <v>40</v>
      </c>
      <c r="H1221" s="589">
        <v>424.85030999999998</v>
      </c>
      <c r="I1221" s="523">
        <v>1</v>
      </c>
      <c r="J1221" s="589">
        <v>424.85030999999998</v>
      </c>
      <c r="K1221" s="589">
        <v>424.85030999999998</v>
      </c>
      <c r="L1221" s="650">
        <v>1</v>
      </c>
      <c r="M1221" s="589">
        <v>424.85030999999998</v>
      </c>
      <c r="N1221" s="6" t="s">
        <v>2575</v>
      </c>
      <c r="O1221" s="651">
        <v>45960</v>
      </c>
      <c r="P1221" s="33" t="str">
        <f>HYPERLINK("https://my.zakupivli.pro/remote/dispatcher/state_purchase_view/63073781", "UA-2025-10-30-000525-a")</f>
        <v>UA-2025-10-30-000525-a</v>
      </c>
      <c r="Q1221" s="589">
        <v>424.85030999999998</v>
      </c>
      <c r="R1221" s="650">
        <v>1</v>
      </c>
      <c r="S1221" s="589">
        <v>424.85030999999998</v>
      </c>
      <c r="T1221" s="651">
        <v>45959</v>
      </c>
      <c r="U1221" s="523"/>
      <c r="V1221" s="650" t="s">
        <v>59</v>
      </c>
    </row>
    <row r="1222" spans="1:22" ht="78" x14ac:dyDescent="0.3">
      <c r="A1222" s="650">
        <v>1216</v>
      </c>
      <c r="B1222" s="650" t="s">
        <v>40</v>
      </c>
      <c r="C1222" s="650" t="s">
        <v>884</v>
      </c>
      <c r="D1222" s="523"/>
      <c r="E1222" s="650" t="s">
        <v>20</v>
      </c>
      <c r="F1222" s="523" t="s">
        <v>2571</v>
      </c>
      <c r="G1222" s="650" t="s">
        <v>40</v>
      </c>
      <c r="H1222" s="589">
        <v>78.331509999999994</v>
      </c>
      <c r="I1222" s="523">
        <v>1</v>
      </c>
      <c r="J1222" s="589">
        <v>78.331509999999994</v>
      </c>
      <c r="K1222" s="589">
        <v>78.331509999999994</v>
      </c>
      <c r="L1222" s="650">
        <v>1</v>
      </c>
      <c r="M1222" s="589">
        <v>78.331509999999994</v>
      </c>
      <c r="N1222" s="6" t="s">
        <v>2576</v>
      </c>
      <c r="O1222" s="653">
        <v>45960</v>
      </c>
      <c r="P1222" s="33" t="str">
        <f>HYPERLINK("https://my.zakupivli.pro/remote/dispatcher/state_purchase_view/63073212", "UA-2025-10-30-000273-a")</f>
        <v>UA-2025-10-30-000273-a</v>
      </c>
      <c r="Q1222" s="589">
        <v>78.331509999999994</v>
      </c>
      <c r="R1222" s="650">
        <v>1</v>
      </c>
      <c r="S1222" s="589">
        <v>78.331509999999994</v>
      </c>
      <c r="T1222" s="651">
        <v>45959</v>
      </c>
      <c r="U1222" s="523"/>
      <c r="V1222" s="650" t="s">
        <v>59</v>
      </c>
    </row>
    <row r="1223" spans="1:22" ht="62.4" x14ac:dyDescent="0.3">
      <c r="A1223" s="652">
        <v>1217</v>
      </c>
      <c r="B1223" s="652" t="s">
        <v>40</v>
      </c>
      <c r="C1223" s="523" t="s">
        <v>73</v>
      </c>
      <c r="D1223" s="523"/>
      <c r="E1223" s="652" t="s">
        <v>75</v>
      </c>
      <c r="F1223" s="523" t="s">
        <v>2577</v>
      </c>
      <c r="G1223" s="652" t="s">
        <v>40</v>
      </c>
      <c r="H1223" s="589">
        <v>170.94603000000001</v>
      </c>
      <c r="I1223" s="652">
        <v>1</v>
      </c>
      <c r="J1223" s="589">
        <v>170.94603000000001</v>
      </c>
      <c r="K1223" s="589">
        <v>170.94603000000001</v>
      </c>
      <c r="L1223" s="652">
        <v>1</v>
      </c>
      <c r="M1223" s="589">
        <v>170.94603000000001</v>
      </c>
      <c r="N1223" s="6" t="s">
        <v>2578</v>
      </c>
      <c r="O1223" s="654">
        <v>45961</v>
      </c>
      <c r="P1223" s="33" t="str">
        <f>HYPERLINK("https://my.zakupivli.pro/remote/dispatcher/state_purchase_view/63122266", "UA-2025-10-31-008798-a")</f>
        <v>UA-2025-10-31-008798-a</v>
      </c>
      <c r="Q1223" s="589">
        <v>170.94603000000001</v>
      </c>
      <c r="R1223" s="652">
        <v>1</v>
      </c>
      <c r="S1223" s="589">
        <v>170.94603000000001</v>
      </c>
      <c r="T1223" s="653">
        <v>45961</v>
      </c>
      <c r="U1223" s="523"/>
      <c r="V1223" s="652" t="s">
        <v>59</v>
      </c>
    </row>
    <row r="1224" spans="1:22" ht="62.4" x14ac:dyDescent="0.3">
      <c r="A1224" s="655">
        <v>1218</v>
      </c>
      <c r="B1224" s="655" t="s">
        <v>40</v>
      </c>
      <c r="C1224" s="655" t="s">
        <v>884</v>
      </c>
      <c r="D1224" s="523"/>
      <c r="E1224" s="655" t="s">
        <v>20</v>
      </c>
      <c r="F1224" s="523" t="s">
        <v>2579</v>
      </c>
      <c r="G1224" s="655" t="s">
        <v>40</v>
      </c>
      <c r="H1224" s="589">
        <v>160.29320000000001</v>
      </c>
      <c r="I1224" s="655">
        <v>1</v>
      </c>
      <c r="J1224" s="589">
        <v>160.29320000000001</v>
      </c>
      <c r="K1224" s="589">
        <v>160.29320000000001</v>
      </c>
      <c r="L1224" s="655">
        <v>1</v>
      </c>
      <c r="M1224" s="589">
        <v>160.29320000000001</v>
      </c>
      <c r="N1224" s="6" t="s">
        <v>2581</v>
      </c>
      <c r="O1224" s="654">
        <v>45964</v>
      </c>
      <c r="P1224" s="33" t="str">
        <f>HYPERLINK("https://my.zakupivli.pro/remote/dispatcher/state_purchase_view/63132864", "UA-2025-11-03-000332-a")</f>
        <v>UA-2025-11-03-000332-a</v>
      </c>
      <c r="Q1224" s="589">
        <v>160.29320000000001</v>
      </c>
      <c r="R1224" s="655">
        <v>1</v>
      </c>
      <c r="S1224" s="589">
        <v>160.29320000000001</v>
      </c>
      <c r="T1224" s="654">
        <v>45961</v>
      </c>
      <c r="U1224" s="523"/>
      <c r="V1224" s="655" t="s">
        <v>59</v>
      </c>
    </row>
    <row r="1225" spans="1:22" ht="62.4" x14ac:dyDescent="0.3">
      <c r="A1225" s="655">
        <v>1219</v>
      </c>
      <c r="B1225" s="655" t="s">
        <v>40</v>
      </c>
      <c r="C1225" s="655" t="s">
        <v>884</v>
      </c>
      <c r="D1225" s="523"/>
      <c r="E1225" s="655" t="s">
        <v>20</v>
      </c>
      <c r="F1225" s="523" t="s">
        <v>2580</v>
      </c>
      <c r="G1225" s="655" t="s">
        <v>40</v>
      </c>
      <c r="H1225" s="589">
        <v>337.95098999999999</v>
      </c>
      <c r="I1225" s="655">
        <v>1</v>
      </c>
      <c r="J1225" s="589">
        <v>337.95098999999999</v>
      </c>
      <c r="K1225" s="589">
        <v>337.95098999999999</v>
      </c>
      <c r="L1225" s="655">
        <v>1</v>
      </c>
      <c r="M1225" s="589">
        <v>337.95098999999999</v>
      </c>
      <c r="N1225" s="6" t="s">
        <v>2582</v>
      </c>
      <c r="O1225" s="657">
        <v>45964</v>
      </c>
      <c r="P1225" s="33" t="str">
        <f>HYPERLINK("https://my.zakupivli.pro/remote/dispatcher/state_purchase_view/63132800", "UA-2025-11-03-000300-a")</f>
        <v>UA-2025-11-03-000300-a</v>
      </c>
      <c r="Q1225" s="589">
        <v>337.95098999999999</v>
      </c>
      <c r="R1225" s="655">
        <v>1</v>
      </c>
      <c r="S1225" s="589">
        <v>337.95098999999999</v>
      </c>
      <c r="T1225" s="654">
        <v>45961</v>
      </c>
      <c r="U1225" s="523"/>
      <c r="V1225" s="655" t="s">
        <v>59</v>
      </c>
    </row>
    <row r="1226" spans="1:22" ht="62.4" x14ac:dyDescent="0.3">
      <c r="A1226" s="656">
        <v>1220</v>
      </c>
      <c r="B1226" s="656" t="s">
        <v>40</v>
      </c>
      <c r="C1226" s="656" t="s">
        <v>41</v>
      </c>
      <c r="D1226" s="523"/>
      <c r="E1226" s="656" t="s">
        <v>20</v>
      </c>
      <c r="F1226" s="523" t="s">
        <v>2583</v>
      </c>
      <c r="G1226" s="656" t="s">
        <v>40</v>
      </c>
      <c r="H1226" s="589">
        <v>128.63609</v>
      </c>
      <c r="I1226" s="656">
        <v>1</v>
      </c>
      <c r="J1226" s="589">
        <v>128.63609</v>
      </c>
      <c r="K1226" s="589">
        <v>128.63609</v>
      </c>
      <c r="L1226" s="656">
        <v>1</v>
      </c>
      <c r="M1226" s="589">
        <v>128.63609</v>
      </c>
      <c r="N1226" s="6" t="s">
        <v>2585</v>
      </c>
      <c r="O1226" s="657">
        <v>45966</v>
      </c>
      <c r="P1226" s="33" t="str">
        <f>HYPERLINK("https://my.zakupivli.pro/remote/dispatcher/state_purchase_view/63231111", "UA-2025-11-05-011912-a")</f>
        <v>UA-2025-11-05-011912-a</v>
      </c>
      <c r="Q1226" s="589">
        <v>128.63609</v>
      </c>
      <c r="R1226" s="656">
        <v>1</v>
      </c>
      <c r="S1226" s="589">
        <v>128.63609</v>
      </c>
      <c r="T1226" s="657">
        <v>45966</v>
      </c>
      <c r="U1226" s="523"/>
      <c r="V1226" s="656" t="s">
        <v>59</v>
      </c>
    </row>
    <row r="1227" spans="1:22" ht="62.4" x14ac:dyDescent="0.3">
      <c r="A1227" s="656">
        <v>1221</v>
      </c>
      <c r="B1227" s="656" t="s">
        <v>40</v>
      </c>
      <c r="C1227" s="656" t="s">
        <v>41</v>
      </c>
      <c r="D1227" s="523"/>
      <c r="E1227" s="656" t="s">
        <v>20</v>
      </c>
      <c r="F1227" s="523" t="s">
        <v>2584</v>
      </c>
      <c r="G1227" s="656" t="s">
        <v>40</v>
      </c>
      <c r="H1227" s="589">
        <v>154.42337000000001</v>
      </c>
      <c r="I1227" s="656">
        <v>1</v>
      </c>
      <c r="J1227" s="589">
        <v>154.42337000000001</v>
      </c>
      <c r="K1227" s="589">
        <v>154.42337000000001</v>
      </c>
      <c r="L1227" s="656">
        <v>1</v>
      </c>
      <c r="M1227" s="589">
        <v>154.42337000000001</v>
      </c>
      <c r="N1227" s="6" t="s">
        <v>2586</v>
      </c>
      <c r="O1227" s="659">
        <v>45966</v>
      </c>
      <c r="P1227" s="33" t="str">
        <f>HYPERLINK("https://my.zakupivli.pro/remote/dispatcher/state_purchase_view/63230963", "UA-2025-11-05-011808-a")</f>
        <v>UA-2025-11-05-011808-a</v>
      </c>
      <c r="Q1227" s="589">
        <v>154.42337000000001</v>
      </c>
      <c r="R1227" s="656">
        <v>1</v>
      </c>
      <c r="S1227" s="589">
        <v>154.42337000000001</v>
      </c>
      <c r="T1227" s="524">
        <v>45965</v>
      </c>
      <c r="U1227" s="523"/>
      <c r="V1227" s="656" t="s">
        <v>59</v>
      </c>
    </row>
    <row r="1228" spans="1:22" ht="62.4" x14ac:dyDescent="0.3">
      <c r="A1228" s="658">
        <v>1222</v>
      </c>
      <c r="B1228" s="658" t="s">
        <v>40</v>
      </c>
      <c r="C1228" s="523" t="s">
        <v>73</v>
      </c>
      <c r="D1228" s="523"/>
      <c r="E1228" s="658" t="s">
        <v>75</v>
      </c>
      <c r="F1228" s="523" t="s">
        <v>2587</v>
      </c>
      <c r="G1228" s="658" t="s">
        <v>40</v>
      </c>
      <c r="H1228" s="589">
        <v>137.11438000000001</v>
      </c>
      <c r="I1228" s="523">
        <v>1</v>
      </c>
      <c r="J1228" s="589">
        <v>137.11438000000001</v>
      </c>
      <c r="K1228" s="589">
        <v>137.11438000000001</v>
      </c>
      <c r="L1228" s="523">
        <v>1</v>
      </c>
      <c r="M1228" s="589">
        <v>137.11438000000001</v>
      </c>
      <c r="N1228" s="6" t="s">
        <v>2588</v>
      </c>
      <c r="O1228" s="661">
        <v>45972</v>
      </c>
      <c r="P1228" s="33" t="str">
        <f>HYPERLINK("https://my.zakupivli.pro/remote/dispatcher/state_purchase_view/63359805", "UA-2025-11-11-001580-a")</f>
        <v>UA-2025-11-11-001580-a</v>
      </c>
      <c r="Q1228" s="589">
        <v>137.11438000000001</v>
      </c>
      <c r="R1228" s="523">
        <v>1</v>
      </c>
      <c r="S1228" s="589">
        <v>137.11438000000001</v>
      </c>
      <c r="T1228" s="524">
        <v>45968</v>
      </c>
      <c r="U1228" s="523"/>
      <c r="V1228" s="658" t="s">
        <v>59</v>
      </c>
    </row>
    <row r="1229" spans="1:22" ht="62.4" x14ac:dyDescent="0.3">
      <c r="A1229" s="660">
        <v>1223</v>
      </c>
      <c r="B1229" s="660" t="s">
        <v>40</v>
      </c>
      <c r="C1229" s="523" t="s">
        <v>41</v>
      </c>
      <c r="D1229" s="523"/>
      <c r="E1229" s="660" t="s">
        <v>20</v>
      </c>
      <c r="F1229" s="523" t="s">
        <v>2595</v>
      </c>
      <c r="G1229" s="660" t="s">
        <v>40</v>
      </c>
      <c r="H1229" s="589">
        <v>53.91451</v>
      </c>
      <c r="I1229" s="660">
        <v>1</v>
      </c>
      <c r="J1229" s="589">
        <v>53.91451</v>
      </c>
      <c r="K1229" s="589">
        <v>53.91451</v>
      </c>
      <c r="L1229" s="660">
        <v>1</v>
      </c>
      <c r="M1229" s="589">
        <v>53.91451</v>
      </c>
      <c r="N1229" s="6" t="s">
        <v>2589</v>
      </c>
      <c r="O1229" s="661">
        <v>45973</v>
      </c>
      <c r="P1229" s="33" t="str">
        <f>HYPERLINK("https://my.zakupivli.pro/remote/dispatcher/state_purchase_view/63417448", "UA-2025-11-12-009402-a")</f>
        <v>UA-2025-11-12-009402-a</v>
      </c>
      <c r="Q1229" s="589">
        <v>53.91451</v>
      </c>
      <c r="R1229" s="660">
        <v>1</v>
      </c>
      <c r="S1229" s="589">
        <v>53.91451</v>
      </c>
      <c r="T1229" s="661">
        <v>45973</v>
      </c>
      <c r="U1229" s="523"/>
      <c r="V1229" s="660" t="s">
        <v>59</v>
      </c>
    </row>
    <row r="1230" spans="1:22" ht="62.4" x14ac:dyDescent="0.3">
      <c r="A1230" s="660">
        <v>1224</v>
      </c>
      <c r="B1230" s="660" t="s">
        <v>40</v>
      </c>
      <c r="C1230" s="523" t="s">
        <v>884</v>
      </c>
      <c r="D1230" s="523"/>
      <c r="E1230" s="660" t="s">
        <v>20</v>
      </c>
      <c r="F1230" s="523" t="s">
        <v>2596</v>
      </c>
      <c r="G1230" s="660" t="s">
        <v>40</v>
      </c>
      <c r="H1230" s="589">
        <v>296.5215</v>
      </c>
      <c r="I1230" s="660">
        <v>1</v>
      </c>
      <c r="J1230" s="589">
        <v>296.5215</v>
      </c>
      <c r="K1230" s="589">
        <v>296.5215</v>
      </c>
      <c r="L1230" s="660">
        <v>1</v>
      </c>
      <c r="M1230" s="589">
        <v>296.5215</v>
      </c>
      <c r="N1230" s="6" t="s">
        <v>2590</v>
      </c>
      <c r="O1230" s="661">
        <v>45973</v>
      </c>
      <c r="P1230" s="33" t="str">
        <f>HYPERLINK("https://my.zakupivli.pro/remote/dispatcher/state_purchase_view/63415282", "UA-2025-11-12-008473-a")</f>
        <v>UA-2025-11-12-008473-a</v>
      </c>
      <c r="Q1230" s="589">
        <v>296.5215</v>
      </c>
      <c r="R1230" s="660">
        <v>1</v>
      </c>
      <c r="S1230" s="589">
        <v>296.5215</v>
      </c>
      <c r="T1230" s="661">
        <v>45973</v>
      </c>
      <c r="U1230" s="523"/>
      <c r="V1230" s="660" t="s">
        <v>59</v>
      </c>
    </row>
    <row r="1231" spans="1:22" ht="62.4" x14ac:dyDescent="0.3">
      <c r="A1231" s="660">
        <v>1225</v>
      </c>
      <c r="B1231" s="660" t="s">
        <v>40</v>
      </c>
      <c r="C1231" s="660" t="s">
        <v>884</v>
      </c>
      <c r="D1231" s="523"/>
      <c r="E1231" s="660" t="s">
        <v>20</v>
      </c>
      <c r="F1231" s="523" t="s">
        <v>2597</v>
      </c>
      <c r="G1231" s="660" t="s">
        <v>40</v>
      </c>
      <c r="H1231" s="589">
        <v>251.67536000000001</v>
      </c>
      <c r="I1231" s="660">
        <v>1</v>
      </c>
      <c r="J1231" s="589">
        <v>251.67536000000001</v>
      </c>
      <c r="K1231" s="589">
        <v>251.67536000000001</v>
      </c>
      <c r="L1231" s="660">
        <v>1</v>
      </c>
      <c r="M1231" s="589">
        <v>251.67536000000001</v>
      </c>
      <c r="N1231" s="6" t="s">
        <v>2591</v>
      </c>
      <c r="O1231" s="661">
        <v>45973</v>
      </c>
      <c r="P1231" s="33" t="str">
        <f>HYPERLINK("https://my.zakupivli.pro/remote/dispatcher/state_purchase_view/63414761", "UA-2025-11-12-008233-a")</f>
        <v>UA-2025-11-12-008233-a</v>
      </c>
      <c r="Q1231" s="589">
        <v>251.67536000000001</v>
      </c>
      <c r="R1231" s="660">
        <v>1</v>
      </c>
      <c r="S1231" s="589">
        <v>251.67536000000001</v>
      </c>
      <c r="T1231" s="661">
        <v>45973</v>
      </c>
      <c r="U1231" s="523"/>
      <c r="V1231" s="660" t="s">
        <v>59</v>
      </c>
    </row>
    <row r="1232" spans="1:22" ht="62.4" x14ac:dyDescent="0.3">
      <c r="A1232" s="660">
        <v>1226</v>
      </c>
      <c r="B1232" s="523" t="s">
        <v>21</v>
      </c>
      <c r="C1232" s="523" t="s">
        <v>300</v>
      </c>
      <c r="D1232" s="523"/>
      <c r="E1232" s="660" t="s">
        <v>20</v>
      </c>
      <c r="F1232" s="523" t="s">
        <v>2598</v>
      </c>
      <c r="G1232" s="523" t="s">
        <v>2601</v>
      </c>
      <c r="H1232" s="589"/>
      <c r="I1232" s="523">
        <v>1400</v>
      </c>
      <c r="J1232" s="589">
        <v>73.11</v>
      </c>
      <c r="K1232" s="589"/>
      <c r="L1232" s="660">
        <v>1400</v>
      </c>
      <c r="M1232" s="589">
        <v>73.11</v>
      </c>
      <c r="N1232" s="6" t="s">
        <v>2592</v>
      </c>
      <c r="O1232" s="661">
        <v>45973</v>
      </c>
      <c r="P1232" s="33" t="str">
        <f>HYPERLINK("https://my.zakupivli.pro/remote/dispatcher/state_purchase_view/63414449", "UA-2025-11-12-008120-a")</f>
        <v>UA-2025-11-12-008120-a</v>
      </c>
      <c r="Q1232" s="589"/>
      <c r="R1232" s="660">
        <v>1400</v>
      </c>
      <c r="S1232" s="589">
        <v>73.11</v>
      </c>
      <c r="T1232" s="661">
        <v>45973</v>
      </c>
      <c r="U1232" s="523"/>
      <c r="V1232" s="660" t="s">
        <v>59</v>
      </c>
    </row>
    <row r="1233" spans="1:22" ht="62.4" x14ac:dyDescent="0.3">
      <c r="A1233" s="660">
        <v>1227</v>
      </c>
      <c r="B1233" s="660" t="s">
        <v>21</v>
      </c>
      <c r="C1233" s="523" t="s">
        <v>405</v>
      </c>
      <c r="D1233" s="523"/>
      <c r="E1233" s="660" t="s">
        <v>20</v>
      </c>
      <c r="F1233" s="523" t="s">
        <v>2599</v>
      </c>
      <c r="G1233" s="523" t="s">
        <v>185</v>
      </c>
      <c r="H1233" s="589"/>
      <c r="I1233" s="523">
        <v>56</v>
      </c>
      <c r="J1233" s="589">
        <v>81.015199999999993</v>
      </c>
      <c r="K1233" s="589"/>
      <c r="L1233" s="660">
        <v>56</v>
      </c>
      <c r="M1233" s="589">
        <v>81.015199999999993</v>
      </c>
      <c r="N1233" s="6" t="s">
        <v>2593</v>
      </c>
      <c r="O1233" s="661">
        <v>45973</v>
      </c>
      <c r="P1233" s="33" t="str">
        <f>HYPERLINK("https://my.zakupivli.pro/remote/dispatcher/state_purchase_view/63409896", "UA-2025-11-12-006084-a")</f>
        <v>UA-2025-11-12-006084-a</v>
      </c>
      <c r="Q1233" s="589"/>
      <c r="R1233" s="660">
        <v>56</v>
      </c>
      <c r="S1233" s="589">
        <v>81.015199999999993</v>
      </c>
      <c r="T1233" s="661">
        <v>45973</v>
      </c>
      <c r="U1233" s="523"/>
      <c r="V1233" s="660" t="s">
        <v>59</v>
      </c>
    </row>
    <row r="1234" spans="1:22" ht="78" x14ac:dyDescent="0.3">
      <c r="A1234" s="660">
        <v>1228</v>
      </c>
      <c r="B1234" s="660" t="s">
        <v>40</v>
      </c>
      <c r="C1234" s="660" t="s">
        <v>884</v>
      </c>
      <c r="D1234" s="523"/>
      <c r="E1234" s="660" t="s">
        <v>20</v>
      </c>
      <c r="F1234" s="523" t="s">
        <v>2600</v>
      </c>
      <c r="G1234" s="660" t="s">
        <v>40</v>
      </c>
      <c r="H1234" s="589">
        <v>1458.5316700000001</v>
      </c>
      <c r="I1234" s="523">
        <v>1</v>
      </c>
      <c r="J1234" s="589">
        <v>1458.5316700000001</v>
      </c>
      <c r="K1234" s="589">
        <v>1458.5316700000001</v>
      </c>
      <c r="L1234" s="660">
        <v>1</v>
      </c>
      <c r="M1234" s="589">
        <v>1458.5316700000001</v>
      </c>
      <c r="N1234" s="6" t="s">
        <v>2594</v>
      </c>
      <c r="O1234" s="663">
        <v>45973</v>
      </c>
      <c r="P1234" s="33" t="str">
        <f>HYPERLINK("https://my.zakupivli.pro/remote/dispatcher/state_purchase_view/63401610", "UA-2025-11-12-002376-a")</f>
        <v>UA-2025-11-12-002376-a</v>
      </c>
      <c r="Q1234" s="589">
        <v>1458.5310199999999</v>
      </c>
      <c r="R1234" s="674">
        <v>1</v>
      </c>
      <c r="S1234" s="589">
        <v>1458.5310199999999</v>
      </c>
      <c r="T1234" s="675">
        <v>45999</v>
      </c>
      <c r="U1234" s="674"/>
      <c r="V1234" s="674"/>
    </row>
    <row r="1235" spans="1:22" ht="62.4" x14ac:dyDescent="0.3">
      <c r="A1235" s="662">
        <v>1229</v>
      </c>
      <c r="B1235" s="662" t="s">
        <v>40</v>
      </c>
      <c r="C1235" s="662" t="s">
        <v>884</v>
      </c>
      <c r="D1235" s="523"/>
      <c r="E1235" s="662" t="s">
        <v>20</v>
      </c>
      <c r="F1235" s="523" t="s">
        <v>2602</v>
      </c>
      <c r="G1235" s="662" t="s">
        <v>40</v>
      </c>
      <c r="H1235" s="589">
        <v>55.657029999999999</v>
      </c>
      <c r="I1235" s="662">
        <v>1</v>
      </c>
      <c r="J1235" s="589">
        <v>55.657029999999999</v>
      </c>
      <c r="K1235" s="589">
        <v>55.657029999999999</v>
      </c>
      <c r="L1235" s="662">
        <v>1</v>
      </c>
      <c r="M1235" s="589">
        <v>55.657029999999999</v>
      </c>
      <c r="N1235" s="6" t="s">
        <v>2612</v>
      </c>
      <c r="O1235" s="663">
        <v>45975</v>
      </c>
      <c r="P1235" s="33" t="str">
        <f>HYPERLINK("https://my.zakupivli.pro/remote/dispatcher/state_purchase_view/63503005", "UA-2025-11-14-013195-a")</f>
        <v>UA-2025-11-14-013195-a</v>
      </c>
      <c r="Q1235" s="589">
        <v>55.657029999999999</v>
      </c>
      <c r="R1235" s="662">
        <v>1</v>
      </c>
      <c r="S1235" s="589">
        <v>55.657029999999999</v>
      </c>
      <c r="T1235" s="663">
        <v>45975</v>
      </c>
      <c r="U1235" s="523"/>
      <c r="V1235" s="662" t="s">
        <v>59</v>
      </c>
    </row>
    <row r="1236" spans="1:22" ht="78" x14ac:dyDescent="0.3">
      <c r="A1236" s="662">
        <v>1230</v>
      </c>
      <c r="B1236" s="662" t="s">
        <v>40</v>
      </c>
      <c r="C1236" s="662" t="s">
        <v>884</v>
      </c>
      <c r="D1236" s="523"/>
      <c r="E1236" s="662" t="s">
        <v>20</v>
      </c>
      <c r="F1236" s="523" t="s">
        <v>2603</v>
      </c>
      <c r="G1236" s="662" t="s">
        <v>40</v>
      </c>
      <c r="H1236" s="589">
        <v>68.756839999999997</v>
      </c>
      <c r="I1236" s="662">
        <v>1</v>
      </c>
      <c r="J1236" s="589">
        <v>68.756839999999997</v>
      </c>
      <c r="K1236" s="589">
        <v>68.756839999999997</v>
      </c>
      <c r="L1236" s="662">
        <v>1</v>
      </c>
      <c r="M1236" s="589">
        <v>68.756839999999997</v>
      </c>
      <c r="N1236" s="6" t="s">
        <v>2613</v>
      </c>
      <c r="O1236" s="663">
        <v>45975</v>
      </c>
      <c r="P1236" s="33" t="str">
        <f>HYPERLINK("https://my.zakupivli.pro/remote/dispatcher/state_purchase_view/63502920", "UA-2025-11-14-013137-a")</f>
        <v>UA-2025-11-14-013137-a</v>
      </c>
      <c r="Q1236" s="589">
        <v>68.756839999999997</v>
      </c>
      <c r="R1236" s="662">
        <v>1</v>
      </c>
      <c r="S1236" s="589">
        <v>68.756839999999997</v>
      </c>
      <c r="T1236" s="663">
        <v>45975</v>
      </c>
      <c r="U1236" s="523"/>
      <c r="V1236" s="662" t="s">
        <v>59</v>
      </c>
    </row>
    <row r="1237" spans="1:22" ht="93.6" x14ac:dyDescent="0.3">
      <c r="A1237" s="662">
        <v>1231</v>
      </c>
      <c r="B1237" s="662" t="s">
        <v>40</v>
      </c>
      <c r="C1237" s="662" t="s">
        <v>884</v>
      </c>
      <c r="D1237" s="523"/>
      <c r="E1237" s="662" t="s">
        <v>20</v>
      </c>
      <c r="F1237" s="523" t="s">
        <v>2604</v>
      </c>
      <c r="G1237" s="662" t="s">
        <v>40</v>
      </c>
      <c r="H1237" s="589">
        <v>1217.8719699999999</v>
      </c>
      <c r="I1237" s="662">
        <v>1</v>
      </c>
      <c r="J1237" s="589">
        <v>1217.8719699999999</v>
      </c>
      <c r="K1237" s="589">
        <v>1217.8719699999999</v>
      </c>
      <c r="L1237" s="662">
        <v>1</v>
      </c>
      <c r="M1237" s="589">
        <v>1217.8719699999999</v>
      </c>
      <c r="N1237" s="6" t="s">
        <v>2614</v>
      </c>
      <c r="O1237" s="663">
        <v>45975</v>
      </c>
      <c r="P1237" s="33" t="str">
        <f>HYPERLINK("https://my.zakupivli.pro/remote/dispatcher/state_purchase_view/63502760", "UA-2025-11-14-013043-a")</f>
        <v>UA-2025-11-14-013043-a</v>
      </c>
      <c r="Q1237" s="589">
        <v>1217.8719699999999</v>
      </c>
      <c r="R1237" s="662">
        <v>1</v>
      </c>
      <c r="S1237" s="589">
        <v>1217.8719699999999</v>
      </c>
      <c r="T1237" s="663">
        <v>45975</v>
      </c>
      <c r="U1237" s="523"/>
      <c r="V1237" s="662" t="s">
        <v>59</v>
      </c>
    </row>
    <row r="1238" spans="1:22" ht="62.4" x14ac:dyDescent="0.3">
      <c r="A1238" s="662">
        <v>1232</v>
      </c>
      <c r="B1238" s="662" t="s">
        <v>40</v>
      </c>
      <c r="C1238" s="662" t="s">
        <v>884</v>
      </c>
      <c r="D1238" s="523"/>
      <c r="E1238" s="662" t="s">
        <v>20</v>
      </c>
      <c r="F1238" s="523" t="s">
        <v>2605</v>
      </c>
      <c r="G1238" s="662" t="s">
        <v>40</v>
      </c>
      <c r="H1238" s="589">
        <v>58.920830000000002</v>
      </c>
      <c r="I1238" s="662">
        <v>1</v>
      </c>
      <c r="J1238" s="589">
        <v>58.920830000000002</v>
      </c>
      <c r="K1238" s="589">
        <v>58.920830000000002</v>
      </c>
      <c r="L1238" s="662">
        <v>1</v>
      </c>
      <c r="M1238" s="589">
        <v>58.920830000000002</v>
      </c>
      <c r="N1238" s="6" t="s">
        <v>2615</v>
      </c>
      <c r="O1238" s="663">
        <v>45975</v>
      </c>
      <c r="P1238" s="33" t="str">
        <f>HYPERLINK("https://my.zakupivli.pro/remote/dispatcher/state_purchase_view/63502755", "UA-2025-11-14-013041-a")</f>
        <v>UA-2025-11-14-013041-a</v>
      </c>
      <c r="Q1238" s="589">
        <v>58.920830000000002</v>
      </c>
      <c r="R1238" s="662">
        <v>1</v>
      </c>
      <c r="S1238" s="589">
        <v>58.920830000000002</v>
      </c>
      <c r="T1238" s="663">
        <v>45975</v>
      </c>
      <c r="U1238" s="523"/>
      <c r="V1238" s="662" t="s">
        <v>59</v>
      </c>
    </row>
    <row r="1239" spans="1:22" ht="93.6" x14ac:dyDescent="0.3">
      <c r="A1239" s="662">
        <v>1233</v>
      </c>
      <c r="B1239" s="662" t="s">
        <v>40</v>
      </c>
      <c r="C1239" s="662" t="s">
        <v>884</v>
      </c>
      <c r="D1239" s="523"/>
      <c r="E1239" s="662" t="s">
        <v>20</v>
      </c>
      <c r="F1239" s="523" t="s">
        <v>2606</v>
      </c>
      <c r="G1239" s="662" t="s">
        <v>40</v>
      </c>
      <c r="H1239" s="589">
        <v>445.09633000000002</v>
      </c>
      <c r="I1239" s="662">
        <v>1</v>
      </c>
      <c r="J1239" s="589">
        <v>445.09633000000002</v>
      </c>
      <c r="K1239" s="589">
        <v>445.09633000000002</v>
      </c>
      <c r="L1239" s="662">
        <v>1</v>
      </c>
      <c r="M1239" s="589">
        <v>445.09633000000002</v>
      </c>
      <c r="N1239" s="6" t="s">
        <v>2616</v>
      </c>
      <c r="O1239" s="663">
        <v>45975</v>
      </c>
      <c r="P1239" s="33" t="str">
        <f>HYPERLINK("https://my.zakupivli.pro/remote/dispatcher/state_purchase_view/63502354", "UA-2025-11-14-012934-a")</f>
        <v>UA-2025-11-14-012934-a</v>
      </c>
      <c r="Q1239" s="589">
        <v>445.09633000000002</v>
      </c>
      <c r="R1239" s="662">
        <v>1</v>
      </c>
      <c r="S1239" s="589">
        <v>445.09633000000002</v>
      </c>
      <c r="T1239" s="663">
        <v>45975</v>
      </c>
      <c r="U1239" s="523"/>
      <c r="V1239" s="662" t="s">
        <v>59</v>
      </c>
    </row>
    <row r="1240" spans="1:22" ht="93.6" x14ac:dyDescent="0.3">
      <c r="A1240" s="662">
        <v>1234</v>
      </c>
      <c r="B1240" s="662" t="s">
        <v>40</v>
      </c>
      <c r="C1240" s="662" t="s">
        <v>41</v>
      </c>
      <c r="D1240" s="523"/>
      <c r="E1240" s="662" t="s">
        <v>20</v>
      </c>
      <c r="F1240" s="523" t="s">
        <v>2607</v>
      </c>
      <c r="G1240" s="662" t="s">
        <v>40</v>
      </c>
      <c r="H1240" s="589">
        <v>868.10722999999996</v>
      </c>
      <c r="I1240" s="662">
        <v>1</v>
      </c>
      <c r="J1240" s="589">
        <v>868.10722999999996</v>
      </c>
      <c r="K1240" s="589">
        <v>868.10722999999996</v>
      </c>
      <c r="L1240" s="662">
        <v>1</v>
      </c>
      <c r="M1240" s="589">
        <v>868.10722999999996</v>
      </c>
      <c r="N1240" s="6" t="s">
        <v>2617</v>
      </c>
      <c r="O1240" s="663">
        <v>45975</v>
      </c>
      <c r="P1240" s="33" t="str">
        <f>HYPERLINK("https://my.zakupivli.pro/remote/dispatcher/state_purchase_view/63502201", "UA-2025-11-14-012850-a")</f>
        <v>UA-2025-11-14-012850-a</v>
      </c>
      <c r="Q1240" s="589">
        <v>868.10722999999996</v>
      </c>
      <c r="R1240" s="662">
        <v>1</v>
      </c>
      <c r="S1240" s="589">
        <v>868.10722999999996</v>
      </c>
      <c r="T1240" s="663">
        <v>45975</v>
      </c>
      <c r="U1240" s="523"/>
      <c r="V1240" s="662" t="s">
        <v>59</v>
      </c>
    </row>
    <row r="1241" spans="1:22" ht="62.4" x14ac:dyDescent="0.3">
      <c r="A1241" s="662">
        <v>1235</v>
      </c>
      <c r="B1241" s="662" t="s">
        <v>40</v>
      </c>
      <c r="C1241" s="523" t="s">
        <v>73</v>
      </c>
      <c r="D1241" s="523"/>
      <c r="E1241" s="523" t="s">
        <v>75</v>
      </c>
      <c r="F1241" s="523" t="s">
        <v>2608</v>
      </c>
      <c r="G1241" s="662" t="s">
        <v>40</v>
      </c>
      <c r="H1241" s="589">
        <v>1247.51593</v>
      </c>
      <c r="I1241" s="662">
        <v>1</v>
      </c>
      <c r="J1241" s="589">
        <v>1247.51593</v>
      </c>
      <c r="K1241" s="589">
        <v>1247.51593</v>
      </c>
      <c r="L1241" s="662">
        <v>1</v>
      </c>
      <c r="M1241" s="589">
        <v>1247.51593</v>
      </c>
      <c r="N1241" s="6" t="s">
        <v>2618</v>
      </c>
      <c r="O1241" s="663">
        <v>45978</v>
      </c>
      <c r="P1241" s="33" t="str">
        <f>HYPERLINK("https://my.zakupivli.pro/remote/dispatcher/state_purchase_view/63540537", "UA-2025-11-17-012429-a")</f>
        <v>UA-2025-11-17-012429-a</v>
      </c>
      <c r="Q1241" s="589">
        <v>1247.51593</v>
      </c>
      <c r="R1241" s="662">
        <v>1</v>
      </c>
      <c r="S1241" s="589">
        <v>1247.51593</v>
      </c>
      <c r="T1241" s="663">
        <v>45978</v>
      </c>
      <c r="U1241" s="523"/>
      <c r="V1241" s="662" t="s">
        <v>59</v>
      </c>
    </row>
    <row r="1242" spans="1:22" ht="62.4" x14ac:dyDescent="0.3">
      <c r="A1242" s="662">
        <v>1236</v>
      </c>
      <c r="B1242" s="662" t="s">
        <v>40</v>
      </c>
      <c r="C1242" s="662" t="s">
        <v>73</v>
      </c>
      <c r="D1242" s="523"/>
      <c r="E1242" s="662" t="s">
        <v>75</v>
      </c>
      <c r="F1242" s="523" t="s">
        <v>2609</v>
      </c>
      <c r="G1242" s="662" t="s">
        <v>40</v>
      </c>
      <c r="H1242" s="589">
        <v>1245.5640900000001</v>
      </c>
      <c r="I1242" s="662">
        <v>1</v>
      </c>
      <c r="J1242" s="589">
        <v>1245.5640900000001</v>
      </c>
      <c r="K1242" s="589">
        <v>1245.5640900000001</v>
      </c>
      <c r="L1242" s="662">
        <v>1</v>
      </c>
      <c r="M1242" s="589">
        <v>1245.5640900000001</v>
      </c>
      <c r="N1242" s="6" t="s">
        <v>2619</v>
      </c>
      <c r="O1242" s="663">
        <v>45978</v>
      </c>
      <c r="P1242" s="33" t="str">
        <f>HYPERLINK("https://my.zakupivli.pro/remote/dispatcher/state_purchase_view/63539971", "UA-2025-11-17-012096-a")</f>
        <v>UA-2025-11-17-012096-a</v>
      </c>
      <c r="Q1242" s="589">
        <v>1245.5640900000001</v>
      </c>
      <c r="R1242" s="662">
        <v>1</v>
      </c>
      <c r="S1242" s="589">
        <v>1245.5640900000001</v>
      </c>
      <c r="T1242" s="663">
        <v>45978</v>
      </c>
      <c r="U1242" s="523"/>
      <c r="V1242" s="662" t="s">
        <v>59</v>
      </c>
    </row>
    <row r="1243" spans="1:22" ht="62.4" x14ac:dyDescent="0.3">
      <c r="A1243" s="662">
        <v>1237</v>
      </c>
      <c r="B1243" s="662" t="s">
        <v>40</v>
      </c>
      <c r="C1243" s="662" t="s">
        <v>73</v>
      </c>
      <c r="D1243" s="523"/>
      <c r="E1243" s="662" t="s">
        <v>75</v>
      </c>
      <c r="F1243" s="523" t="s">
        <v>2610</v>
      </c>
      <c r="G1243" s="662" t="s">
        <v>40</v>
      </c>
      <c r="H1243" s="589">
        <v>1249.1554100000001</v>
      </c>
      <c r="I1243" s="662">
        <v>1</v>
      </c>
      <c r="J1243" s="589">
        <v>1249.1554100000001</v>
      </c>
      <c r="K1243" s="589">
        <v>1249.1554100000001</v>
      </c>
      <c r="L1243" s="662">
        <v>1</v>
      </c>
      <c r="M1243" s="589">
        <v>1249.1554100000001</v>
      </c>
      <c r="N1243" s="6" t="s">
        <v>2620</v>
      </c>
      <c r="O1243" s="663">
        <v>45978</v>
      </c>
      <c r="P1243" s="33" t="str">
        <f>HYPERLINK("https://my.zakupivli.pro/remote/dispatcher/state_purchase_view/63539895", "UA-2025-11-17-012049-a")</f>
        <v>UA-2025-11-17-012049-a</v>
      </c>
      <c r="Q1243" s="589">
        <v>1249.1554100000001</v>
      </c>
      <c r="R1243" s="662">
        <v>1</v>
      </c>
      <c r="S1243" s="589">
        <v>1249.1554100000001</v>
      </c>
      <c r="T1243" s="663">
        <v>45978</v>
      </c>
      <c r="U1243" s="523"/>
      <c r="V1243" s="662" t="s">
        <v>59</v>
      </c>
    </row>
    <row r="1244" spans="1:22" ht="62.4" x14ac:dyDescent="0.3">
      <c r="A1244" s="662">
        <v>1238</v>
      </c>
      <c r="B1244" s="662" t="s">
        <v>40</v>
      </c>
      <c r="C1244" s="662" t="s">
        <v>73</v>
      </c>
      <c r="D1244" s="523"/>
      <c r="E1244" s="662" t="s">
        <v>75</v>
      </c>
      <c r="F1244" s="523" t="s">
        <v>2611</v>
      </c>
      <c r="G1244" s="662" t="s">
        <v>40</v>
      </c>
      <c r="H1244" s="589">
        <v>1248.8253199999999</v>
      </c>
      <c r="I1244" s="662">
        <v>1</v>
      </c>
      <c r="J1244" s="589">
        <v>1248.8253199999999</v>
      </c>
      <c r="K1244" s="589">
        <v>1248.8253199999999</v>
      </c>
      <c r="L1244" s="662">
        <v>1</v>
      </c>
      <c r="M1244" s="589">
        <v>1248.8253199999999</v>
      </c>
      <c r="N1244" s="6" t="s">
        <v>2621</v>
      </c>
      <c r="O1244" s="663">
        <v>45978</v>
      </c>
      <c r="P1244" s="33" t="str">
        <f>HYPERLINK("https://my.zakupivli.pro/remote/dispatcher/state_purchase_view/63539434", "UA-2025-11-17-011923-a")</f>
        <v>UA-2025-11-17-011923-a</v>
      </c>
      <c r="Q1244" s="589">
        <v>1248.8253199999999</v>
      </c>
      <c r="R1244" s="662">
        <v>1</v>
      </c>
      <c r="S1244" s="589">
        <v>1248.8253199999999</v>
      </c>
      <c r="T1244" s="663">
        <v>45978</v>
      </c>
      <c r="U1244" s="523"/>
      <c r="V1244" s="662" t="s">
        <v>59</v>
      </c>
    </row>
    <row r="1245" spans="1:22" ht="62.4" x14ac:dyDescent="0.3">
      <c r="A1245" s="662">
        <v>1239</v>
      </c>
      <c r="B1245" s="662" t="s">
        <v>21</v>
      </c>
      <c r="C1245" s="523" t="s">
        <v>30</v>
      </c>
      <c r="D1245" s="523"/>
      <c r="E1245" s="662" t="s">
        <v>20</v>
      </c>
      <c r="F1245" s="523" t="s">
        <v>2469</v>
      </c>
      <c r="G1245" s="523" t="s">
        <v>185</v>
      </c>
      <c r="H1245" s="589"/>
      <c r="I1245" s="523">
        <v>500</v>
      </c>
      <c r="J1245" s="589">
        <v>77.900000000000006</v>
      </c>
      <c r="K1245" s="589"/>
      <c r="L1245" s="662">
        <v>500</v>
      </c>
      <c r="M1245" s="589">
        <v>77.900000000000006</v>
      </c>
      <c r="N1245" s="6" t="s">
        <v>2622</v>
      </c>
      <c r="O1245" s="665">
        <v>45978</v>
      </c>
      <c r="P1245" s="33" t="str">
        <f>HYPERLINK("https://my.zakupivli.pro/remote/dispatcher/state_purchase_view/63520268", "UA-2025-11-17-003430-a")</f>
        <v>UA-2025-11-17-003430-a</v>
      </c>
      <c r="Q1245" s="664"/>
      <c r="R1245" s="662">
        <v>500</v>
      </c>
      <c r="S1245" s="589">
        <v>77.900000000000006</v>
      </c>
      <c r="T1245" s="663">
        <v>45978</v>
      </c>
      <c r="U1245" s="523"/>
      <c r="V1245" s="662" t="s">
        <v>59</v>
      </c>
    </row>
    <row r="1246" spans="1:22" ht="93.6" x14ac:dyDescent="0.3">
      <c r="A1246" s="664">
        <v>1240</v>
      </c>
      <c r="B1246" s="664" t="s">
        <v>40</v>
      </c>
      <c r="C1246" s="523" t="s">
        <v>41</v>
      </c>
      <c r="D1246" s="523"/>
      <c r="E1246" s="664" t="s">
        <v>20</v>
      </c>
      <c r="F1246" s="523" t="s">
        <v>2623</v>
      </c>
      <c r="G1246" s="664" t="s">
        <v>40</v>
      </c>
      <c r="H1246" s="589">
        <v>1860.9291700000001</v>
      </c>
      <c r="I1246" s="523">
        <v>1</v>
      </c>
      <c r="J1246" s="589">
        <v>1860.9291700000001</v>
      </c>
      <c r="K1246" s="589">
        <v>1860.9291700000001</v>
      </c>
      <c r="L1246" s="664">
        <v>1</v>
      </c>
      <c r="M1246" s="589">
        <v>1860.9291700000001</v>
      </c>
      <c r="N1246" s="6" t="s">
        <v>2627</v>
      </c>
      <c r="O1246" s="665">
        <v>45980</v>
      </c>
      <c r="P1246" s="33" t="str">
        <f>HYPERLINK("https://my.zakupivli.pro/remote/dispatcher/state_purchase_view/63622866", "UA-2025-11-19-013423-a")</f>
        <v>UA-2025-11-19-013423-a</v>
      </c>
      <c r="Q1246" s="689">
        <v>1860.9285500000001</v>
      </c>
      <c r="R1246" s="689">
        <v>1</v>
      </c>
      <c r="S1246" s="689">
        <v>1860.9285500000001</v>
      </c>
      <c r="T1246" s="690">
        <v>46015</v>
      </c>
      <c r="U1246" s="689"/>
      <c r="V1246" s="689"/>
    </row>
    <row r="1247" spans="1:22" ht="62.4" x14ac:dyDescent="0.3">
      <c r="A1247" s="664">
        <v>1241</v>
      </c>
      <c r="B1247" s="664" t="s">
        <v>40</v>
      </c>
      <c r="C1247" s="523" t="s">
        <v>884</v>
      </c>
      <c r="D1247" s="523"/>
      <c r="E1247" s="664" t="s">
        <v>20</v>
      </c>
      <c r="F1247" s="523" t="s">
        <v>2624</v>
      </c>
      <c r="G1247" s="664" t="s">
        <v>40</v>
      </c>
      <c r="H1247" s="589">
        <v>335.68223999999998</v>
      </c>
      <c r="I1247" s="523">
        <v>1</v>
      </c>
      <c r="J1247" s="589">
        <v>335.68223999999998</v>
      </c>
      <c r="K1247" s="589">
        <v>335.68223999999998</v>
      </c>
      <c r="L1247" s="664">
        <v>1</v>
      </c>
      <c r="M1247" s="589">
        <v>335.68223999999998</v>
      </c>
      <c r="N1247" s="6" t="s">
        <v>2628</v>
      </c>
      <c r="O1247" s="665">
        <v>45980</v>
      </c>
      <c r="P1247" s="33" t="str">
        <f>HYPERLINK("https://my.zakupivli.pro/remote/dispatcher/state_purchase_view/63612894", "UA-2025-11-19-008852-a")</f>
        <v>UA-2025-11-19-008852-a</v>
      </c>
      <c r="Q1247" s="589">
        <v>335.68223999999998</v>
      </c>
      <c r="R1247" s="664">
        <v>1</v>
      </c>
      <c r="S1247" s="589">
        <v>335.68223999999998</v>
      </c>
      <c r="T1247" s="524">
        <v>45979</v>
      </c>
      <c r="U1247" s="523"/>
      <c r="V1247" s="664" t="s">
        <v>59</v>
      </c>
    </row>
    <row r="1248" spans="1:22" ht="62.4" x14ac:dyDescent="0.3">
      <c r="A1248" s="664">
        <v>1242</v>
      </c>
      <c r="B1248" s="664" t="s">
        <v>40</v>
      </c>
      <c r="C1248" s="664" t="s">
        <v>884</v>
      </c>
      <c r="D1248" s="523"/>
      <c r="E1248" s="664" t="s">
        <v>20</v>
      </c>
      <c r="F1248" s="523" t="s">
        <v>2625</v>
      </c>
      <c r="G1248" s="664" t="s">
        <v>40</v>
      </c>
      <c r="H1248" s="589">
        <v>237.05884</v>
      </c>
      <c r="I1248" s="523">
        <v>1</v>
      </c>
      <c r="J1248" s="589">
        <v>237.05884</v>
      </c>
      <c r="K1248" s="589">
        <v>237.05884</v>
      </c>
      <c r="L1248" s="664">
        <v>1</v>
      </c>
      <c r="M1248" s="589">
        <v>237.05884</v>
      </c>
      <c r="N1248" s="6" t="s">
        <v>2629</v>
      </c>
      <c r="O1248" s="665">
        <v>45980</v>
      </c>
      <c r="P1248" s="33" t="str">
        <f>HYPERLINK("https://my.zakupivli.pro/remote/dispatcher/state_purchase_view/63612742", "UA-2025-11-19-008811-a")</f>
        <v>UA-2025-11-19-008811-a</v>
      </c>
      <c r="Q1248" s="589">
        <v>237.05884</v>
      </c>
      <c r="R1248" s="664">
        <v>1</v>
      </c>
      <c r="S1248" s="589">
        <v>237.05884</v>
      </c>
      <c r="T1248" s="665">
        <v>45979</v>
      </c>
      <c r="U1248" s="523"/>
      <c r="V1248" s="664" t="s">
        <v>59</v>
      </c>
    </row>
    <row r="1249" spans="1:22" ht="62.4" x14ac:dyDescent="0.3">
      <c r="A1249" s="664">
        <v>1243</v>
      </c>
      <c r="B1249" s="664" t="s">
        <v>40</v>
      </c>
      <c r="C1249" s="664" t="s">
        <v>884</v>
      </c>
      <c r="D1249" s="523"/>
      <c r="E1249" s="664" t="s">
        <v>20</v>
      </c>
      <c r="F1249" s="523" t="s">
        <v>2626</v>
      </c>
      <c r="G1249" s="664" t="s">
        <v>40</v>
      </c>
      <c r="H1249" s="589">
        <v>63.318980000000003</v>
      </c>
      <c r="I1249" s="523">
        <v>1</v>
      </c>
      <c r="J1249" s="589">
        <v>63.318980000000003</v>
      </c>
      <c r="K1249" s="589">
        <v>63.318980000000003</v>
      </c>
      <c r="L1249" s="664">
        <v>1</v>
      </c>
      <c r="M1249" s="589">
        <v>63.318980000000003</v>
      </c>
      <c r="N1249" s="6" t="s">
        <v>2630</v>
      </c>
      <c r="O1249" s="666">
        <v>45980</v>
      </c>
      <c r="P1249" s="33" t="str">
        <f>HYPERLINK("https://my.zakupivli.pro/remote/dispatcher/state_purchase_view/63612349", "UA-2025-11-19-008657-a")</f>
        <v>UA-2025-11-19-008657-a</v>
      </c>
      <c r="Q1249" s="589">
        <v>63.318980000000003</v>
      </c>
      <c r="R1249" s="664">
        <v>1</v>
      </c>
      <c r="S1249" s="589">
        <v>63.318980000000003</v>
      </c>
      <c r="T1249" s="665">
        <v>45979</v>
      </c>
      <c r="U1249" s="523"/>
      <c r="V1249" s="664" t="s">
        <v>59</v>
      </c>
    </row>
    <row r="1250" spans="1:22" ht="62.4" x14ac:dyDescent="0.3">
      <c r="A1250" s="667">
        <v>1244</v>
      </c>
      <c r="B1250" s="667" t="s">
        <v>40</v>
      </c>
      <c r="C1250" s="523" t="s">
        <v>884</v>
      </c>
      <c r="D1250" s="523"/>
      <c r="E1250" s="667" t="s">
        <v>20</v>
      </c>
      <c r="F1250" s="523" t="s">
        <v>2631</v>
      </c>
      <c r="G1250" s="667" t="s">
        <v>40</v>
      </c>
      <c r="H1250" s="589">
        <v>553.13229999999999</v>
      </c>
      <c r="I1250" s="523">
        <v>1</v>
      </c>
      <c r="J1250" s="589">
        <v>553.13229999999999</v>
      </c>
      <c r="K1250" s="589">
        <v>553.13229999999999</v>
      </c>
      <c r="L1250" s="523">
        <v>1</v>
      </c>
      <c r="M1250" s="589">
        <v>553.13229999999999</v>
      </c>
      <c r="N1250" s="6" t="s">
        <v>2632</v>
      </c>
      <c r="O1250" s="669">
        <v>45985</v>
      </c>
      <c r="P1250" s="33" t="str">
        <f>HYPERLINK("https://my.zakupivli.pro/remote/dispatcher/state_purchase_view/63756101", "UA-2025-11-24-017044-a")</f>
        <v>UA-2025-11-24-017044-a</v>
      </c>
      <c r="Q1250" s="589">
        <v>553.13229999999999</v>
      </c>
      <c r="R1250" s="664">
        <v>1</v>
      </c>
      <c r="S1250" s="589">
        <v>553.13229999999999</v>
      </c>
      <c r="T1250" s="524">
        <v>45981</v>
      </c>
      <c r="U1250" s="523"/>
      <c r="V1250" s="667" t="s">
        <v>59</v>
      </c>
    </row>
    <row r="1251" spans="1:22" ht="62.4" x14ac:dyDescent="0.3">
      <c r="A1251" s="668">
        <v>1245</v>
      </c>
      <c r="B1251" s="668" t="s">
        <v>40</v>
      </c>
      <c r="C1251" s="668" t="s">
        <v>884</v>
      </c>
      <c r="D1251" s="523"/>
      <c r="E1251" s="668" t="s">
        <v>20</v>
      </c>
      <c r="F1251" s="523" t="s">
        <v>2633</v>
      </c>
      <c r="G1251" s="668" t="s">
        <v>40</v>
      </c>
      <c r="H1251" s="589">
        <v>124.78252999999999</v>
      </c>
      <c r="I1251" s="668">
        <v>1</v>
      </c>
      <c r="J1251" s="589">
        <v>124.78252999999999</v>
      </c>
      <c r="K1251" s="589">
        <v>124.78252999999999</v>
      </c>
      <c r="L1251" s="668">
        <v>1</v>
      </c>
      <c r="M1251" s="589">
        <v>124.78252999999999</v>
      </c>
      <c r="N1251" s="6" t="s">
        <v>2640</v>
      </c>
      <c r="O1251" s="669">
        <v>45987</v>
      </c>
      <c r="P1251" s="33" t="str">
        <f>HYPERLINK("https://my.zakupivli.pro/remote/dispatcher/state_purchase_view/63816588", "UA-2025-11-26-004413-a")</f>
        <v>UA-2025-11-26-004413-a</v>
      </c>
      <c r="Q1251" s="589">
        <v>124.78252999999999</v>
      </c>
      <c r="R1251" s="668">
        <v>1</v>
      </c>
      <c r="S1251" s="589">
        <v>124.78252999999999</v>
      </c>
      <c r="T1251" s="524">
        <v>45986</v>
      </c>
      <c r="U1251" s="523"/>
      <c r="V1251" s="668" t="s">
        <v>59</v>
      </c>
    </row>
    <row r="1252" spans="1:22" ht="62.4" x14ac:dyDescent="0.3">
      <c r="A1252" s="668">
        <v>1246</v>
      </c>
      <c r="B1252" s="668" t="s">
        <v>40</v>
      </c>
      <c r="C1252" s="668" t="s">
        <v>884</v>
      </c>
      <c r="D1252" s="523"/>
      <c r="E1252" s="668" t="s">
        <v>20</v>
      </c>
      <c r="F1252" s="523" t="s">
        <v>2634</v>
      </c>
      <c r="G1252" s="668" t="s">
        <v>40</v>
      </c>
      <c r="H1252" s="589">
        <v>141.15780000000001</v>
      </c>
      <c r="I1252" s="668">
        <v>1</v>
      </c>
      <c r="J1252" s="589">
        <v>141.15780000000001</v>
      </c>
      <c r="K1252" s="589">
        <v>141.15780000000001</v>
      </c>
      <c r="L1252" s="668">
        <v>1</v>
      </c>
      <c r="M1252" s="589">
        <v>141.15780000000001</v>
      </c>
      <c r="N1252" s="6" t="s">
        <v>2641</v>
      </c>
      <c r="O1252" s="669">
        <v>45987</v>
      </c>
      <c r="P1252" s="33" t="str">
        <f>HYPERLINK("https://my.zakupivli.pro/remote/dispatcher/state_purchase_view/63816318", "UA-2025-11-26-004231-a")</f>
        <v>UA-2025-11-26-004231-a</v>
      </c>
      <c r="Q1252" s="589">
        <v>141.15780000000001</v>
      </c>
      <c r="R1252" s="668">
        <v>1</v>
      </c>
      <c r="S1252" s="589">
        <v>141.15780000000001</v>
      </c>
      <c r="T1252" s="669">
        <v>45986</v>
      </c>
      <c r="U1252" s="523"/>
      <c r="V1252" s="668" t="s">
        <v>59</v>
      </c>
    </row>
    <row r="1253" spans="1:22" ht="62.4" x14ac:dyDescent="0.3">
      <c r="A1253" s="668">
        <v>1247</v>
      </c>
      <c r="B1253" s="668" t="s">
        <v>40</v>
      </c>
      <c r="C1253" s="668" t="s">
        <v>884</v>
      </c>
      <c r="D1253" s="523"/>
      <c r="E1253" s="668" t="s">
        <v>20</v>
      </c>
      <c r="F1253" s="523" t="s">
        <v>2636</v>
      </c>
      <c r="G1253" s="668" t="s">
        <v>40</v>
      </c>
      <c r="H1253" s="589">
        <v>532.66548999999998</v>
      </c>
      <c r="I1253" s="668">
        <v>1</v>
      </c>
      <c r="J1253" s="589">
        <v>532.66548999999998</v>
      </c>
      <c r="K1253" s="589">
        <v>532.66548999999998</v>
      </c>
      <c r="L1253" s="668">
        <v>1</v>
      </c>
      <c r="M1253" s="589">
        <v>532.66548999999998</v>
      </c>
      <c r="N1253" s="6" t="s">
        <v>2642</v>
      </c>
      <c r="O1253" s="669">
        <v>45987</v>
      </c>
      <c r="P1253" s="33" t="str">
        <f>HYPERLINK("https://my.zakupivli.pro/remote/dispatcher/state_purchase_view/63816045", "UA-2025-11-26-004190-a")</f>
        <v>UA-2025-11-26-004190-a</v>
      </c>
      <c r="Q1253" s="589">
        <v>532.66548999999998</v>
      </c>
      <c r="R1253" s="668">
        <v>1</v>
      </c>
      <c r="S1253" s="589">
        <v>532.66548999999998</v>
      </c>
      <c r="T1253" s="669">
        <v>45986</v>
      </c>
      <c r="U1253" s="523"/>
      <c r="V1253" s="668" t="s">
        <v>59</v>
      </c>
    </row>
    <row r="1254" spans="1:22" ht="62.4" x14ac:dyDescent="0.3">
      <c r="A1254" s="668">
        <v>1248</v>
      </c>
      <c r="B1254" s="668" t="s">
        <v>40</v>
      </c>
      <c r="C1254" s="668" t="s">
        <v>884</v>
      </c>
      <c r="D1254" s="523"/>
      <c r="E1254" s="668" t="s">
        <v>20</v>
      </c>
      <c r="F1254" s="523" t="s">
        <v>2635</v>
      </c>
      <c r="G1254" s="668" t="s">
        <v>40</v>
      </c>
      <c r="H1254" s="589">
        <v>140.78163000000001</v>
      </c>
      <c r="I1254" s="668">
        <v>1</v>
      </c>
      <c r="J1254" s="589">
        <v>140.78163000000001</v>
      </c>
      <c r="K1254" s="589">
        <v>140.78163000000001</v>
      </c>
      <c r="L1254" s="668">
        <v>1</v>
      </c>
      <c r="M1254" s="589">
        <v>140.78163000000001</v>
      </c>
      <c r="N1254" s="6" t="s">
        <v>2643</v>
      </c>
      <c r="O1254" s="669">
        <v>45987</v>
      </c>
      <c r="P1254" s="33" t="str">
        <f>HYPERLINK("https://my.zakupivli.pro/remote/dispatcher/state_purchase_view/63815840", "UA-2025-11-26-004082-a")</f>
        <v>UA-2025-11-26-004082-a</v>
      </c>
      <c r="Q1254" s="589">
        <v>140.78163000000001</v>
      </c>
      <c r="R1254" s="668">
        <v>1</v>
      </c>
      <c r="S1254" s="589">
        <v>140.78163000000001</v>
      </c>
      <c r="T1254" s="669">
        <v>45986</v>
      </c>
      <c r="U1254" s="523"/>
      <c r="V1254" s="668" t="s">
        <v>59</v>
      </c>
    </row>
    <row r="1255" spans="1:22" ht="62.4" x14ac:dyDescent="0.3">
      <c r="A1255" s="668">
        <v>1249</v>
      </c>
      <c r="B1255" s="668" t="s">
        <v>40</v>
      </c>
      <c r="C1255" s="668" t="s">
        <v>884</v>
      </c>
      <c r="D1255" s="523"/>
      <c r="E1255" s="668" t="s">
        <v>20</v>
      </c>
      <c r="F1255" s="523" t="s">
        <v>2637</v>
      </c>
      <c r="G1255" s="668" t="s">
        <v>40</v>
      </c>
      <c r="H1255" s="589">
        <v>570.31962999999996</v>
      </c>
      <c r="I1255" s="668">
        <v>1</v>
      </c>
      <c r="J1255" s="589">
        <v>570.31962999999996</v>
      </c>
      <c r="K1255" s="589">
        <v>570.31962999999996</v>
      </c>
      <c r="L1255" s="668">
        <v>1</v>
      </c>
      <c r="M1255" s="589">
        <v>570.31962999999996</v>
      </c>
      <c r="N1255" s="6" t="s">
        <v>2644</v>
      </c>
      <c r="O1255" s="669">
        <v>45987</v>
      </c>
      <c r="P1255" s="33" t="str">
        <f>HYPERLINK("https://my.zakupivli.pro/remote/dispatcher/state_purchase_view/63815649", "UA-2025-11-26-003960-a")</f>
        <v>UA-2025-11-26-003960-a</v>
      </c>
      <c r="Q1255" s="589">
        <v>570.31962999999996</v>
      </c>
      <c r="R1255" s="668">
        <v>1</v>
      </c>
      <c r="S1255" s="589">
        <v>570.31962999999996</v>
      </c>
      <c r="T1255" s="669">
        <v>45986</v>
      </c>
      <c r="U1255" s="523"/>
      <c r="V1255" s="668" t="s">
        <v>59</v>
      </c>
    </row>
    <row r="1256" spans="1:22" ht="62.4" x14ac:dyDescent="0.3">
      <c r="A1256" s="668">
        <v>1250</v>
      </c>
      <c r="B1256" s="668" t="s">
        <v>40</v>
      </c>
      <c r="C1256" s="668" t="s">
        <v>884</v>
      </c>
      <c r="D1256" s="523"/>
      <c r="E1256" s="668" t="s">
        <v>20</v>
      </c>
      <c r="F1256" s="523" t="s">
        <v>2638</v>
      </c>
      <c r="G1256" s="668" t="s">
        <v>40</v>
      </c>
      <c r="H1256" s="589">
        <v>231.07820000000001</v>
      </c>
      <c r="I1256" s="668">
        <v>1</v>
      </c>
      <c r="J1256" s="589">
        <v>231.07820000000001</v>
      </c>
      <c r="K1256" s="589">
        <v>231.07820000000001</v>
      </c>
      <c r="L1256" s="668">
        <v>1</v>
      </c>
      <c r="M1256" s="589">
        <v>231.07820000000001</v>
      </c>
      <c r="N1256" s="6" t="s">
        <v>2645</v>
      </c>
      <c r="O1256" s="669">
        <v>45987</v>
      </c>
      <c r="P1256" s="33" t="str">
        <f>HYPERLINK("https://my.zakupivli.pro/remote/dispatcher/state_purchase_view/63814782", "UA-2025-11-26-003593-a")</f>
        <v>UA-2025-11-26-003593-a</v>
      </c>
      <c r="Q1256" s="589">
        <v>231.07820000000001</v>
      </c>
      <c r="R1256" s="668">
        <v>1</v>
      </c>
      <c r="S1256" s="589">
        <v>231.07820000000001</v>
      </c>
      <c r="T1256" s="669">
        <v>45986</v>
      </c>
      <c r="U1256" s="523"/>
      <c r="V1256" s="668" t="s">
        <v>59</v>
      </c>
    </row>
    <row r="1257" spans="1:22" ht="62.4" x14ac:dyDescent="0.3">
      <c r="A1257" s="668">
        <v>1251</v>
      </c>
      <c r="B1257" s="668" t="s">
        <v>40</v>
      </c>
      <c r="C1257" s="668" t="s">
        <v>884</v>
      </c>
      <c r="D1257" s="523"/>
      <c r="E1257" s="668" t="s">
        <v>20</v>
      </c>
      <c r="F1257" s="523" t="s">
        <v>2639</v>
      </c>
      <c r="G1257" s="668" t="s">
        <v>40</v>
      </c>
      <c r="H1257" s="589">
        <v>83.725719999999995</v>
      </c>
      <c r="I1257" s="668">
        <v>1</v>
      </c>
      <c r="J1257" s="589">
        <v>83.725719999999995</v>
      </c>
      <c r="K1257" s="589">
        <v>83.725719999999995</v>
      </c>
      <c r="L1257" s="668">
        <v>1</v>
      </c>
      <c r="M1257" s="589">
        <v>83.725719999999995</v>
      </c>
      <c r="N1257" s="6" t="s">
        <v>2646</v>
      </c>
      <c r="O1257" s="671">
        <v>45987</v>
      </c>
      <c r="P1257" s="33" t="str">
        <f>HYPERLINK("https://my.zakupivli.pro/remote/dispatcher/state_purchase_view/63807696", "UA-2025-11-26-000344-a")</f>
        <v>UA-2025-11-26-000344-a</v>
      </c>
      <c r="Q1257" s="589">
        <v>83.725719999999995</v>
      </c>
      <c r="R1257" s="668">
        <v>1</v>
      </c>
      <c r="S1257" s="589">
        <v>83.725719999999995</v>
      </c>
      <c r="T1257" s="669">
        <v>45986</v>
      </c>
      <c r="U1257" s="523"/>
      <c r="V1257" s="668" t="s">
        <v>59</v>
      </c>
    </row>
    <row r="1258" spans="1:22" ht="62.4" x14ac:dyDescent="0.3">
      <c r="A1258" s="670">
        <v>1252</v>
      </c>
      <c r="B1258" s="670" t="s">
        <v>40</v>
      </c>
      <c r="C1258" s="523" t="s">
        <v>41</v>
      </c>
      <c r="D1258" s="523"/>
      <c r="E1258" s="670" t="s">
        <v>20</v>
      </c>
      <c r="F1258" s="523" t="s">
        <v>2648</v>
      </c>
      <c r="G1258" s="670" t="s">
        <v>40</v>
      </c>
      <c r="H1258" s="589">
        <v>715.37076999999999</v>
      </c>
      <c r="I1258" s="523">
        <v>1</v>
      </c>
      <c r="J1258" s="589">
        <v>715.37076999999999</v>
      </c>
      <c r="K1258" s="589">
        <v>715.37076999999999</v>
      </c>
      <c r="L1258" s="523">
        <v>1</v>
      </c>
      <c r="M1258" s="589">
        <v>715.37076999999999</v>
      </c>
      <c r="N1258" s="6" t="s">
        <v>2647</v>
      </c>
      <c r="O1258" s="673">
        <v>45992</v>
      </c>
      <c r="P1258" s="33" t="str">
        <f>HYPERLINK("https://my.zakupivli.pro/remote/dispatcher/state_purchase_view/63938966", "UA-2025-12-01-000468-a")</f>
        <v>UA-2025-12-01-000468-a</v>
      </c>
      <c r="Q1258" s="589">
        <v>715.37076999999999</v>
      </c>
      <c r="R1258" s="523">
        <v>1</v>
      </c>
      <c r="S1258" s="589">
        <v>715.37076999999999</v>
      </c>
      <c r="T1258" s="524">
        <v>45989</v>
      </c>
      <c r="U1258" s="523"/>
      <c r="V1258" s="670" t="s">
        <v>59</v>
      </c>
    </row>
    <row r="1259" spans="1:22" ht="62.4" x14ac:dyDescent="0.3">
      <c r="A1259" s="672">
        <v>1253</v>
      </c>
      <c r="B1259" s="523" t="s">
        <v>21</v>
      </c>
      <c r="C1259" s="523" t="s">
        <v>30</v>
      </c>
      <c r="D1259" s="523"/>
      <c r="E1259" s="672" t="s">
        <v>20</v>
      </c>
      <c r="F1259" s="523" t="s">
        <v>2650</v>
      </c>
      <c r="G1259" s="523" t="s">
        <v>185</v>
      </c>
      <c r="H1259" s="589"/>
      <c r="I1259" s="523">
        <v>800</v>
      </c>
      <c r="J1259" s="589">
        <v>81.605000000000004</v>
      </c>
      <c r="K1259" s="589"/>
      <c r="L1259" s="523">
        <v>800</v>
      </c>
      <c r="M1259" s="589">
        <v>81.605000000000004</v>
      </c>
      <c r="N1259" s="6" t="s">
        <v>2649</v>
      </c>
      <c r="O1259" s="677">
        <v>45993</v>
      </c>
      <c r="P1259" s="33" t="str">
        <f>HYPERLINK("https://my.zakupivli.pro/remote/dispatcher/state_purchase_view/63982783", "UA-2025-12-02-000285-a")</f>
        <v>UA-2025-12-02-000285-a</v>
      </c>
      <c r="Q1259" s="676"/>
      <c r="R1259" s="523">
        <v>800</v>
      </c>
      <c r="S1259" s="589">
        <v>81.605000000000004</v>
      </c>
      <c r="T1259" s="524">
        <v>45992</v>
      </c>
      <c r="U1259" s="523"/>
      <c r="V1259" s="672" t="s">
        <v>59</v>
      </c>
    </row>
    <row r="1260" spans="1:22" ht="62.4" x14ac:dyDescent="0.3">
      <c r="A1260" s="676">
        <v>1254</v>
      </c>
      <c r="B1260" s="676" t="s">
        <v>40</v>
      </c>
      <c r="C1260" s="523" t="s">
        <v>884</v>
      </c>
      <c r="D1260" s="523"/>
      <c r="E1260" s="676" t="s">
        <v>20</v>
      </c>
      <c r="F1260" s="523" t="s">
        <v>2651</v>
      </c>
      <c r="G1260" s="676" t="s">
        <v>40</v>
      </c>
      <c r="H1260" s="589">
        <v>286.04156</v>
      </c>
      <c r="I1260" s="676">
        <v>1</v>
      </c>
      <c r="J1260" s="589">
        <v>286.04156</v>
      </c>
      <c r="K1260" s="589">
        <v>286.04156</v>
      </c>
      <c r="L1260" s="676">
        <v>1</v>
      </c>
      <c r="M1260" s="589">
        <v>286.04156</v>
      </c>
      <c r="N1260" s="6" t="s">
        <v>2657</v>
      </c>
      <c r="O1260" s="677">
        <v>46000</v>
      </c>
      <c r="P1260" s="33" t="str">
        <f>HYPERLINK("https://my.zakupivli.pro/remote/dispatcher/state_purchase_view/64233509", "UA-2025-12-09-001167-a")</f>
        <v>UA-2025-12-09-001167-a</v>
      </c>
      <c r="Q1260" s="589">
        <v>286.04156</v>
      </c>
      <c r="R1260" s="676">
        <v>1</v>
      </c>
      <c r="S1260" s="589">
        <v>286.04156</v>
      </c>
      <c r="T1260" s="524">
        <v>45999</v>
      </c>
      <c r="U1260" s="523"/>
      <c r="V1260" s="676" t="s">
        <v>59</v>
      </c>
    </row>
    <row r="1261" spans="1:22" ht="62.4" x14ac:dyDescent="0.3">
      <c r="A1261" s="676">
        <v>1255</v>
      </c>
      <c r="B1261" s="676" t="s">
        <v>40</v>
      </c>
      <c r="C1261" s="676" t="s">
        <v>884</v>
      </c>
      <c r="D1261" s="523"/>
      <c r="E1261" s="676" t="s">
        <v>20</v>
      </c>
      <c r="F1261" s="523" t="s">
        <v>2652</v>
      </c>
      <c r="G1261" s="676" t="s">
        <v>40</v>
      </c>
      <c r="H1261" s="589">
        <v>433.52291000000002</v>
      </c>
      <c r="I1261" s="676">
        <v>1</v>
      </c>
      <c r="J1261" s="589">
        <v>433.52291000000002</v>
      </c>
      <c r="K1261" s="589">
        <v>433.52291000000002</v>
      </c>
      <c r="L1261" s="676">
        <v>1</v>
      </c>
      <c r="M1261" s="589">
        <v>433.52291000000002</v>
      </c>
      <c r="N1261" s="6" t="s">
        <v>2658</v>
      </c>
      <c r="O1261" s="677">
        <v>46000</v>
      </c>
      <c r="P1261" s="33" t="str">
        <f>HYPERLINK("https://my.zakupivli.pro/remote/dispatcher/state_purchase_view/64233392", "UA-2025-12-09-001093-a")</f>
        <v>UA-2025-12-09-001093-a</v>
      </c>
      <c r="Q1261" s="589">
        <v>433.52291000000002</v>
      </c>
      <c r="R1261" s="676">
        <v>1</v>
      </c>
      <c r="S1261" s="589">
        <v>433.52291000000002</v>
      </c>
      <c r="T1261" s="677">
        <v>45999</v>
      </c>
      <c r="U1261" s="523"/>
      <c r="V1261" s="676" t="s">
        <v>59</v>
      </c>
    </row>
    <row r="1262" spans="1:22" ht="62.4" x14ac:dyDescent="0.3">
      <c r="A1262" s="676">
        <v>1256</v>
      </c>
      <c r="B1262" s="676" t="s">
        <v>40</v>
      </c>
      <c r="C1262" s="676" t="s">
        <v>884</v>
      </c>
      <c r="D1262" s="523"/>
      <c r="E1262" s="676" t="s">
        <v>20</v>
      </c>
      <c r="F1262" s="523" t="s">
        <v>2653</v>
      </c>
      <c r="G1262" s="676" t="s">
        <v>40</v>
      </c>
      <c r="H1262" s="589">
        <v>102.10943</v>
      </c>
      <c r="I1262" s="676">
        <v>1</v>
      </c>
      <c r="J1262" s="589">
        <v>102.10943</v>
      </c>
      <c r="K1262" s="589">
        <v>102.10943</v>
      </c>
      <c r="L1262" s="676">
        <v>1</v>
      </c>
      <c r="M1262" s="589">
        <v>102.10943</v>
      </c>
      <c r="N1262" s="6" t="s">
        <v>2659</v>
      </c>
      <c r="O1262" s="677">
        <v>46000</v>
      </c>
      <c r="P1262" s="33" t="str">
        <f>HYPERLINK("https://my.zakupivli.pro/remote/dispatcher/state_purchase_view/64233367", "UA-2025-12-09-001084-a")</f>
        <v>UA-2025-12-09-001084-a</v>
      </c>
      <c r="Q1262" s="589">
        <v>102.10943</v>
      </c>
      <c r="R1262" s="676">
        <v>1</v>
      </c>
      <c r="S1262" s="589">
        <v>102.10943</v>
      </c>
      <c r="T1262" s="677">
        <v>45999</v>
      </c>
      <c r="U1262" s="523"/>
      <c r="V1262" s="676" t="s">
        <v>59</v>
      </c>
    </row>
    <row r="1263" spans="1:22" ht="78" x14ac:dyDescent="0.3">
      <c r="A1263" s="676">
        <v>1257</v>
      </c>
      <c r="B1263" s="676" t="s">
        <v>40</v>
      </c>
      <c r="C1263" s="676" t="s">
        <v>884</v>
      </c>
      <c r="D1263" s="523"/>
      <c r="E1263" s="676" t="s">
        <v>20</v>
      </c>
      <c r="F1263" s="523" t="s">
        <v>2654</v>
      </c>
      <c r="G1263" s="676" t="s">
        <v>40</v>
      </c>
      <c r="H1263" s="589">
        <v>773.27668000000006</v>
      </c>
      <c r="I1263" s="676">
        <v>1</v>
      </c>
      <c r="J1263" s="589">
        <v>773.27668000000006</v>
      </c>
      <c r="K1263" s="589">
        <v>773.27668000000006</v>
      </c>
      <c r="L1263" s="676">
        <v>1</v>
      </c>
      <c r="M1263" s="589">
        <v>773.27668000000006</v>
      </c>
      <c r="N1263" s="6" t="s">
        <v>2660</v>
      </c>
      <c r="O1263" s="677">
        <v>46000</v>
      </c>
      <c r="P1263" s="33" t="str">
        <f>HYPERLINK("https://my.zakupivli.pro/remote/dispatcher/state_purchase_view/64232970", "UA-2025-12-09-000925-a")</f>
        <v>UA-2025-12-09-000925-a</v>
      </c>
      <c r="Q1263" s="589">
        <v>773.27668000000006</v>
      </c>
      <c r="R1263" s="676">
        <v>1</v>
      </c>
      <c r="S1263" s="589">
        <v>773.27668000000006</v>
      </c>
      <c r="T1263" s="677">
        <v>45999</v>
      </c>
      <c r="U1263" s="523"/>
      <c r="V1263" s="676" t="s">
        <v>59</v>
      </c>
    </row>
    <row r="1264" spans="1:22" ht="62.4" x14ac:dyDescent="0.3">
      <c r="A1264" s="676">
        <v>1258</v>
      </c>
      <c r="B1264" s="676" t="s">
        <v>40</v>
      </c>
      <c r="C1264" s="523" t="s">
        <v>41</v>
      </c>
      <c r="D1264" s="523"/>
      <c r="E1264" s="676" t="s">
        <v>20</v>
      </c>
      <c r="F1264" s="523" t="s">
        <v>2655</v>
      </c>
      <c r="G1264" s="676" t="s">
        <v>40</v>
      </c>
      <c r="H1264" s="589">
        <v>90.419619999999995</v>
      </c>
      <c r="I1264" s="676">
        <v>1</v>
      </c>
      <c r="J1264" s="589">
        <v>90.419619999999995</v>
      </c>
      <c r="K1264" s="589">
        <v>90.419619999999995</v>
      </c>
      <c r="L1264" s="676">
        <v>1</v>
      </c>
      <c r="M1264" s="589">
        <v>90.419619999999995</v>
      </c>
      <c r="N1264" s="6" t="s">
        <v>2661</v>
      </c>
      <c r="O1264" s="677">
        <v>46000</v>
      </c>
      <c r="P1264" s="33" t="str">
        <f>HYPERLINK("https://my.zakupivli.pro/remote/dispatcher/state_purchase_view/64232946", "UA-2025-12-09-000913-a")</f>
        <v>UA-2025-12-09-000913-a</v>
      </c>
      <c r="Q1264" s="589">
        <v>90.419619999999995</v>
      </c>
      <c r="R1264" s="676">
        <v>1</v>
      </c>
      <c r="S1264" s="589">
        <v>90.419619999999995</v>
      </c>
      <c r="T1264" s="677">
        <v>45999</v>
      </c>
      <c r="U1264" s="523"/>
      <c r="V1264" s="676" t="s">
        <v>59</v>
      </c>
    </row>
    <row r="1265" spans="1:22" ht="62.4" x14ac:dyDescent="0.3">
      <c r="A1265" s="676">
        <v>1259</v>
      </c>
      <c r="B1265" s="676" t="s">
        <v>40</v>
      </c>
      <c r="C1265" s="676" t="s">
        <v>884</v>
      </c>
      <c r="D1265" s="523"/>
      <c r="E1265" s="676" t="s">
        <v>20</v>
      </c>
      <c r="F1265" s="523" t="s">
        <v>2656</v>
      </c>
      <c r="G1265" s="676" t="s">
        <v>40</v>
      </c>
      <c r="H1265" s="589">
        <v>387.56601000000001</v>
      </c>
      <c r="I1265" s="676">
        <v>1</v>
      </c>
      <c r="J1265" s="589">
        <v>387.56601000000001</v>
      </c>
      <c r="K1265" s="589">
        <v>387.56601000000001</v>
      </c>
      <c r="L1265" s="676">
        <v>1</v>
      </c>
      <c r="M1265" s="589">
        <v>387.56601000000001</v>
      </c>
      <c r="N1265" s="6" t="s">
        <v>2662</v>
      </c>
      <c r="O1265" s="678">
        <v>46000</v>
      </c>
      <c r="P1265" s="33" t="str">
        <f>HYPERLINK("https://my.zakupivli.pro/remote/dispatcher/state_purchase_view/64232565", "UA-2025-12-09-000784-a")</f>
        <v>UA-2025-12-09-000784-a</v>
      </c>
      <c r="Q1265" s="589">
        <v>387.56601000000001</v>
      </c>
      <c r="R1265" s="676">
        <v>1</v>
      </c>
      <c r="S1265" s="589">
        <v>387.56601000000001</v>
      </c>
      <c r="T1265" s="677">
        <v>45999</v>
      </c>
      <c r="U1265" s="523"/>
      <c r="V1265" s="676" t="s">
        <v>59</v>
      </c>
    </row>
    <row r="1266" spans="1:22" ht="62.4" x14ac:dyDescent="0.3">
      <c r="A1266" s="679">
        <v>1260</v>
      </c>
      <c r="B1266" s="679" t="s">
        <v>40</v>
      </c>
      <c r="C1266" s="679" t="s">
        <v>884</v>
      </c>
      <c r="D1266" s="523"/>
      <c r="E1266" s="679" t="s">
        <v>20</v>
      </c>
      <c r="F1266" s="523" t="s">
        <v>2663</v>
      </c>
      <c r="G1266" s="679" t="s">
        <v>40</v>
      </c>
      <c r="H1266" s="589">
        <v>99.820580000000007</v>
      </c>
      <c r="I1266" s="679">
        <v>1</v>
      </c>
      <c r="J1266" s="589">
        <v>99.820580000000007</v>
      </c>
      <c r="K1266" s="589">
        <v>99.820580000000007</v>
      </c>
      <c r="L1266" s="679">
        <v>1</v>
      </c>
      <c r="M1266" s="589">
        <v>99.820580000000007</v>
      </c>
      <c r="N1266" s="6" t="s">
        <v>2665</v>
      </c>
      <c r="O1266" s="678">
        <v>46001</v>
      </c>
      <c r="P1266" s="33" t="str">
        <f>HYPERLINK("https://my.zakupivli.pro/remote/dispatcher/state_purchase_view/64324031", "UA-2025-12-10-018076-a")</f>
        <v>UA-2025-12-10-018076-a</v>
      </c>
      <c r="Q1266" s="589">
        <v>99.820580000000007</v>
      </c>
      <c r="R1266" s="679">
        <v>1</v>
      </c>
      <c r="S1266" s="589">
        <v>99.820580000000007</v>
      </c>
      <c r="T1266" s="524">
        <v>46001</v>
      </c>
      <c r="U1266" s="523"/>
      <c r="V1266" s="679" t="s">
        <v>59</v>
      </c>
    </row>
    <row r="1267" spans="1:22" ht="78" x14ac:dyDescent="0.3">
      <c r="A1267" s="679">
        <v>1261</v>
      </c>
      <c r="B1267" s="679" t="s">
        <v>40</v>
      </c>
      <c r="C1267" s="679" t="s">
        <v>884</v>
      </c>
      <c r="D1267" s="523"/>
      <c r="E1267" s="679" t="s">
        <v>20</v>
      </c>
      <c r="F1267" s="523" t="s">
        <v>2664</v>
      </c>
      <c r="G1267" s="679" t="s">
        <v>40</v>
      </c>
      <c r="H1267" s="589">
        <v>830.58847000000003</v>
      </c>
      <c r="I1267" s="679">
        <v>1</v>
      </c>
      <c r="J1267" s="589">
        <v>830.58847000000003</v>
      </c>
      <c r="K1267" s="589">
        <v>830.58847000000003</v>
      </c>
      <c r="L1267" s="679">
        <v>1</v>
      </c>
      <c r="M1267" s="589">
        <v>830.58847000000003</v>
      </c>
      <c r="N1267" s="6" t="s">
        <v>2666</v>
      </c>
      <c r="O1267" s="681">
        <v>46001</v>
      </c>
      <c r="P1267" s="33" t="str">
        <f>HYPERLINK("https://my.zakupivli.pro/remote/dispatcher/state_purchase_view/64309003", "UA-2025-12-10-011360-a")</f>
        <v>UA-2025-12-10-011360-a</v>
      </c>
      <c r="Q1267" s="589">
        <v>830.58847000000003</v>
      </c>
      <c r="R1267" s="679">
        <v>1</v>
      </c>
      <c r="S1267" s="589">
        <v>830.58847000000003</v>
      </c>
      <c r="T1267" s="524">
        <v>46000</v>
      </c>
      <c r="U1267" s="523"/>
      <c r="V1267" s="679" t="s">
        <v>59</v>
      </c>
    </row>
    <row r="1268" spans="1:22" ht="93.6" x14ac:dyDescent="0.3">
      <c r="A1268" s="680">
        <v>1262</v>
      </c>
      <c r="B1268" s="680" t="s">
        <v>40</v>
      </c>
      <c r="C1268" s="680" t="s">
        <v>884</v>
      </c>
      <c r="D1268" s="523"/>
      <c r="E1268" s="680" t="s">
        <v>20</v>
      </c>
      <c r="F1268" s="523" t="s">
        <v>2667</v>
      </c>
      <c r="G1268" s="680" t="s">
        <v>40</v>
      </c>
      <c r="H1268" s="589">
        <v>131.04969</v>
      </c>
      <c r="I1268" s="680">
        <v>1</v>
      </c>
      <c r="J1268" s="589">
        <v>131.04969</v>
      </c>
      <c r="K1268" s="589">
        <v>131.04969</v>
      </c>
      <c r="L1268" s="680">
        <v>1</v>
      </c>
      <c r="M1268" s="589">
        <v>131.04969</v>
      </c>
      <c r="N1268" s="6" t="s">
        <v>2669</v>
      </c>
      <c r="O1268" s="681">
        <v>46002</v>
      </c>
      <c r="P1268" s="33" t="str">
        <f>HYPERLINK("https://my.zakupivli.pro/remote/dispatcher/state_purchase_view/64352038", "UA-2025-12-11-006316-a")</f>
        <v>UA-2025-12-11-006316-a</v>
      </c>
      <c r="Q1268" s="589">
        <v>131.04969</v>
      </c>
      <c r="R1268" s="680">
        <v>1</v>
      </c>
      <c r="S1268" s="589">
        <v>131.04969</v>
      </c>
      <c r="T1268" s="681">
        <v>46001</v>
      </c>
      <c r="U1268" s="523"/>
      <c r="V1268" s="680" t="s">
        <v>59</v>
      </c>
    </row>
    <row r="1269" spans="1:22" ht="93.6" x14ac:dyDescent="0.3">
      <c r="A1269" s="682">
        <v>1263</v>
      </c>
      <c r="B1269" s="682" t="s">
        <v>40</v>
      </c>
      <c r="C1269" s="682" t="s">
        <v>884</v>
      </c>
      <c r="D1269" s="682"/>
      <c r="E1269" s="682" t="s">
        <v>20</v>
      </c>
      <c r="F1269" s="682" t="s">
        <v>2668</v>
      </c>
      <c r="G1269" s="682" t="s">
        <v>40</v>
      </c>
      <c r="H1269" s="589">
        <v>168.10019</v>
      </c>
      <c r="I1269" s="682">
        <v>1</v>
      </c>
      <c r="J1269" s="589">
        <v>168.10019</v>
      </c>
      <c r="K1269" s="589">
        <v>168.10019</v>
      </c>
      <c r="L1269" s="682">
        <v>1</v>
      </c>
      <c r="M1269" s="589">
        <v>168.10019</v>
      </c>
      <c r="N1269" s="3" t="s">
        <v>2670</v>
      </c>
      <c r="O1269" s="683">
        <v>46002</v>
      </c>
      <c r="P1269" s="120" t="str">
        <f>HYPERLINK("https://my.zakupivli.pro/remote/dispatcher/state_purchase_view/64341620", "UA-2025-12-11-001833-a")</f>
        <v>UA-2025-12-11-001833-a</v>
      </c>
      <c r="Q1269" s="589">
        <v>168.10019</v>
      </c>
      <c r="R1269" s="682">
        <v>1</v>
      </c>
      <c r="S1269" s="589">
        <v>168.10019</v>
      </c>
      <c r="T1269" s="683">
        <v>46001</v>
      </c>
      <c r="U1269" s="682"/>
      <c r="V1269" s="682" t="s">
        <v>59</v>
      </c>
    </row>
    <row r="1270" spans="1:22" ht="78" x14ac:dyDescent="0.3">
      <c r="A1270" s="682">
        <v>1264</v>
      </c>
      <c r="B1270" s="682" t="s">
        <v>40</v>
      </c>
      <c r="C1270" s="44" t="s">
        <v>884</v>
      </c>
      <c r="D1270" s="682"/>
      <c r="E1270" s="682" t="s">
        <v>20</v>
      </c>
      <c r="F1270" s="44" t="s">
        <v>2671</v>
      </c>
      <c r="G1270" s="682" t="s">
        <v>40</v>
      </c>
      <c r="H1270" s="589">
        <v>411.50179000000003</v>
      </c>
      <c r="I1270" s="682">
        <v>1</v>
      </c>
      <c r="J1270" s="589">
        <v>411.50179000000003</v>
      </c>
      <c r="K1270" s="589">
        <v>411.50179000000003</v>
      </c>
      <c r="L1270" s="682">
        <v>1</v>
      </c>
      <c r="M1270" s="589">
        <v>411.50179000000003</v>
      </c>
      <c r="N1270" s="6" t="s">
        <v>2683</v>
      </c>
      <c r="O1270" s="683">
        <v>46007</v>
      </c>
      <c r="P1270" s="120" t="str">
        <f>HYPERLINK("https://my.zakupivli.pro/remote/dispatcher/state_purchase_view/64540574", "UA-2025-12-16-015448-a")</f>
        <v>UA-2025-12-16-015448-a</v>
      </c>
      <c r="Q1270" s="589">
        <v>411.50179000000003</v>
      </c>
      <c r="R1270" s="682">
        <v>1</v>
      </c>
      <c r="S1270" s="589">
        <v>411.50179000000003</v>
      </c>
      <c r="T1270" s="686">
        <v>46003</v>
      </c>
      <c r="U1270" s="682"/>
      <c r="V1270" s="682" t="s">
        <v>59</v>
      </c>
    </row>
    <row r="1271" spans="1:22" ht="93.6" x14ac:dyDescent="0.3">
      <c r="A1271" s="682">
        <v>1265</v>
      </c>
      <c r="B1271" s="682" t="s">
        <v>40</v>
      </c>
      <c r="C1271" s="44" t="s">
        <v>41</v>
      </c>
      <c r="D1271" s="682"/>
      <c r="E1271" s="682" t="s">
        <v>20</v>
      </c>
      <c r="F1271" s="44" t="s">
        <v>2672</v>
      </c>
      <c r="G1271" s="682" t="s">
        <v>40</v>
      </c>
      <c r="H1271" s="589">
        <v>53.858809999999998</v>
      </c>
      <c r="I1271" s="682">
        <v>1</v>
      </c>
      <c r="J1271" s="589">
        <v>53.858809999999998</v>
      </c>
      <c r="K1271" s="589">
        <v>53.858809999999998</v>
      </c>
      <c r="L1271" s="682">
        <v>1</v>
      </c>
      <c r="M1271" s="589">
        <v>53.858809999999998</v>
      </c>
      <c r="N1271" s="6" t="s">
        <v>2684</v>
      </c>
      <c r="O1271" s="683">
        <v>46007</v>
      </c>
      <c r="P1271" s="120" t="str">
        <f>HYPERLINK("https://my.zakupivli.pro/remote/dispatcher/state_purchase_view/64539743", "UA-2025-12-16-014970-a")</f>
        <v>UA-2025-12-16-014970-a</v>
      </c>
      <c r="Q1271" s="589">
        <v>53.858809999999998</v>
      </c>
      <c r="R1271" s="682">
        <v>1</v>
      </c>
      <c r="S1271" s="589">
        <v>53.858809999999998</v>
      </c>
      <c r="T1271" s="686">
        <v>46003</v>
      </c>
      <c r="U1271" s="682"/>
      <c r="V1271" s="682" t="s">
        <v>59</v>
      </c>
    </row>
    <row r="1272" spans="1:22" ht="62.4" x14ac:dyDescent="0.3">
      <c r="A1272" s="682">
        <v>1266</v>
      </c>
      <c r="B1272" s="682" t="s">
        <v>40</v>
      </c>
      <c r="C1272" s="44" t="s">
        <v>884</v>
      </c>
      <c r="D1272" s="682"/>
      <c r="E1272" s="682" t="s">
        <v>20</v>
      </c>
      <c r="F1272" s="44" t="s">
        <v>2673</v>
      </c>
      <c r="G1272" s="682" t="s">
        <v>40</v>
      </c>
      <c r="H1272" s="589">
        <v>52.13476</v>
      </c>
      <c r="I1272" s="682">
        <v>1</v>
      </c>
      <c r="J1272" s="589">
        <v>52.13476</v>
      </c>
      <c r="K1272" s="589">
        <v>52.13476</v>
      </c>
      <c r="L1272" s="682">
        <v>1</v>
      </c>
      <c r="M1272" s="589">
        <v>52.13476</v>
      </c>
      <c r="N1272" s="6" t="s">
        <v>2685</v>
      </c>
      <c r="O1272" s="683">
        <v>46007</v>
      </c>
      <c r="P1272" s="120" t="str">
        <f>HYPERLINK("https://my.zakupivli.pro/remote/dispatcher/state_purchase_view/64539076", "UA-2025-12-16-014725-a")</f>
        <v>UA-2025-12-16-014725-a</v>
      </c>
      <c r="Q1272" s="589">
        <v>52.13476</v>
      </c>
      <c r="R1272" s="682">
        <v>1</v>
      </c>
      <c r="S1272" s="589">
        <v>52.13476</v>
      </c>
      <c r="T1272" s="686">
        <v>46003</v>
      </c>
      <c r="U1272" s="682"/>
      <c r="V1272" s="682" t="s">
        <v>59</v>
      </c>
    </row>
    <row r="1273" spans="1:22" ht="62.4" x14ac:dyDescent="0.3">
      <c r="A1273" s="682">
        <v>1267</v>
      </c>
      <c r="B1273" s="682" t="s">
        <v>40</v>
      </c>
      <c r="C1273" s="44" t="s">
        <v>41</v>
      </c>
      <c r="D1273" s="682"/>
      <c r="E1273" s="682" t="s">
        <v>20</v>
      </c>
      <c r="F1273" s="44" t="s">
        <v>2674</v>
      </c>
      <c r="G1273" s="682" t="s">
        <v>40</v>
      </c>
      <c r="H1273" s="589">
        <v>103.73053</v>
      </c>
      <c r="I1273" s="682">
        <v>1</v>
      </c>
      <c r="J1273" s="589">
        <v>103.73053</v>
      </c>
      <c r="K1273" s="589">
        <v>103.73053</v>
      </c>
      <c r="L1273" s="682">
        <v>1</v>
      </c>
      <c r="M1273" s="589">
        <v>103.73053</v>
      </c>
      <c r="N1273" s="6" t="s">
        <v>2686</v>
      </c>
      <c r="O1273" s="683">
        <v>46007</v>
      </c>
      <c r="P1273" s="120" t="str">
        <f>HYPERLINK("https://my.zakupivli.pro/remote/dispatcher/state_purchase_view/64537810", "UA-2025-12-16-014109-a")</f>
        <v>UA-2025-12-16-014109-a</v>
      </c>
      <c r="Q1273" s="589">
        <v>103.73053</v>
      </c>
      <c r="R1273" s="682">
        <v>1</v>
      </c>
      <c r="S1273" s="589">
        <v>103.73053</v>
      </c>
      <c r="T1273" s="686">
        <v>46006</v>
      </c>
      <c r="U1273" s="682"/>
      <c r="V1273" s="682" t="s">
        <v>59</v>
      </c>
    </row>
    <row r="1274" spans="1:22" ht="62.4" x14ac:dyDescent="0.3">
      <c r="A1274" s="682">
        <v>1268</v>
      </c>
      <c r="B1274" s="682" t="s">
        <v>40</v>
      </c>
      <c r="C1274" s="44" t="s">
        <v>884</v>
      </c>
      <c r="D1274" s="682"/>
      <c r="E1274" s="682" t="s">
        <v>20</v>
      </c>
      <c r="F1274" s="44" t="s">
        <v>2675</v>
      </c>
      <c r="G1274" s="682" t="s">
        <v>40</v>
      </c>
      <c r="H1274" s="589">
        <v>73.723159999999993</v>
      </c>
      <c r="I1274" s="682">
        <v>1</v>
      </c>
      <c r="J1274" s="589">
        <v>73.723159999999993</v>
      </c>
      <c r="K1274" s="589">
        <v>73.723159999999993</v>
      </c>
      <c r="L1274" s="682">
        <v>1</v>
      </c>
      <c r="M1274" s="589">
        <v>73.723159999999993</v>
      </c>
      <c r="N1274" s="6" t="s">
        <v>2687</v>
      </c>
      <c r="O1274" s="683">
        <v>46007</v>
      </c>
      <c r="P1274" s="120" t="str">
        <f>HYPERLINK("https://my.zakupivli.pro/remote/dispatcher/state_purchase_view/64535420", "UA-2025-12-16-013055-a")</f>
        <v>UA-2025-12-16-013055-a</v>
      </c>
      <c r="Q1274" s="589">
        <v>73.723159999999993</v>
      </c>
      <c r="R1274" s="682">
        <v>1</v>
      </c>
      <c r="S1274" s="589">
        <v>73.723159999999993</v>
      </c>
      <c r="T1274" s="686">
        <v>46003</v>
      </c>
      <c r="U1274" s="682"/>
      <c r="V1274" s="682" t="s">
        <v>59</v>
      </c>
    </row>
    <row r="1275" spans="1:22" ht="93.6" x14ac:dyDescent="0.3">
      <c r="A1275" s="682">
        <v>1269</v>
      </c>
      <c r="B1275" s="682" t="s">
        <v>40</v>
      </c>
      <c r="C1275" s="44" t="s">
        <v>884</v>
      </c>
      <c r="D1275" s="682"/>
      <c r="E1275" s="682" t="s">
        <v>20</v>
      </c>
      <c r="F1275" s="44" t="s">
        <v>2676</v>
      </c>
      <c r="G1275" s="682" t="s">
        <v>40</v>
      </c>
      <c r="H1275" s="589">
        <v>1098.01541</v>
      </c>
      <c r="I1275" s="682">
        <v>1</v>
      </c>
      <c r="J1275" s="589">
        <v>1098.01541</v>
      </c>
      <c r="K1275" s="589">
        <v>1098.01541</v>
      </c>
      <c r="L1275" s="682">
        <v>1</v>
      </c>
      <c r="M1275" s="589">
        <v>1098.01541</v>
      </c>
      <c r="N1275" s="6" t="s">
        <v>2688</v>
      </c>
      <c r="O1275" s="683">
        <v>46007</v>
      </c>
      <c r="P1275" s="120" t="str">
        <f>HYPERLINK("https://my.zakupivli.pro/remote/dispatcher/state_purchase_view/64534478", "UA-2025-12-16-012591-a")</f>
        <v>UA-2025-12-16-012591-a</v>
      </c>
      <c r="Q1275" s="589">
        <v>1098.01541</v>
      </c>
      <c r="R1275" s="682">
        <v>1</v>
      </c>
      <c r="S1275" s="589">
        <v>1098.01541</v>
      </c>
      <c r="T1275" s="686">
        <v>46003</v>
      </c>
      <c r="U1275" s="682"/>
      <c r="V1275" s="682" t="s">
        <v>59</v>
      </c>
    </row>
    <row r="1276" spans="1:22" ht="62.4" x14ac:dyDescent="0.3">
      <c r="A1276" s="682">
        <v>1270</v>
      </c>
      <c r="B1276" s="682" t="s">
        <v>40</v>
      </c>
      <c r="C1276" s="44" t="s">
        <v>884</v>
      </c>
      <c r="D1276" s="682"/>
      <c r="E1276" s="682" t="s">
        <v>20</v>
      </c>
      <c r="F1276" s="44" t="s">
        <v>2677</v>
      </c>
      <c r="G1276" s="682" t="s">
        <v>40</v>
      </c>
      <c r="H1276" s="589">
        <v>318.31824999999998</v>
      </c>
      <c r="I1276" s="682">
        <v>1</v>
      </c>
      <c r="J1276" s="589">
        <v>318.31824999999998</v>
      </c>
      <c r="K1276" s="589">
        <v>318.31824999999998</v>
      </c>
      <c r="L1276" s="682">
        <v>1</v>
      </c>
      <c r="M1276" s="589">
        <v>318.31824999999998</v>
      </c>
      <c r="N1276" s="6" t="s">
        <v>2689</v>
      </c>
      <c r="O1276" s="683">
        <v>46007</v>
      </c>
      <c r="P1276" s="120" t="str">
        <f>HYPERLINK("https://my.zakupivli.pro/remote/dispatcher/state_purchase_view/64533570", "UA-2025-12-16-012171-a")</f>
        <v>UA-2025-12-16-012171-a</v>
      </c>
      <c r="Q1276" s="589">
        <v>318.31824999999998</v>
      </c>
      <c r="R1276" s="682">
        <v>1</v>
      </c>
      <c r="S1276" s="589">
        <v>318.31824999999998</v>
      </c>
      <c r="T1276" s="686">
        <v>46003</v>
      </c>
      <c r="U1276" s="682"/>
      <c r="V1276" s="682" t="s">
        <v>59</v>
      </c>
    </row>
    <row r="1277" spans="1:22" ht="62.4" x14ac:dyDescent="0.3">
      <c r="A1277" s="682">
        <v>1271</v>
      </c>
      <c r="B1277" s="682" t="s">
        <v>40</v>
      </c>
      <c r="C1277" s="44" t="s">
        <v>41</v>
      </c>
      <c r="D1277" s="682"/>
      <c r="E1277" s="682" t="s">
        <v>20</v>
      </c>
      <c r="F1277" s="44" t="s">
        <v>2678</v>
      </c>
      <c r="G1277" s="682" t="s">
        <v>40</v>
      </c>
      <c r="H1277" s="589">
        <v>210.32147000000001</v>
      </c>
      <c r="I1277" s="682">
        <v>1</v>
      </c>
      <c r="J1277" s="589">
        <v>210.32147000000001</v>
      </c>
      <c r="K1277" s="589">
        <v>210.32147000000001</v>
      </c>
      <c r="L1277" s="682">
        <v>1</v>
      </c>
      <c r="M1277" s="589">
        <v>210.32147000000001</v>
      </c>
      <c r="N1277" s="6" t="s">
        <v>2690</v>
      </c>
      <c r="O1277" s="683">
        <v>46007</v>
      </c>
      <c r="P1277" s="120" t="str">
        <f>HYPERLINK("https://my.zakupivli.pro/remote/dispatcher/state_purchase_view/64532942", "UA-2025-12-16-011875-a")</f>
        <v>UA-2025-12-16-011875-a</v>
      </c>
      <c r="Q1277" s="589">
        <v>210.32147000000001</v>
      </c>
      <c r="R1277" s="682">
        <v>1</v>
      </c>
      <c r="S1277" s="589">
        <v>210.32147000000001</v>
      </c>
      <c r="T1277" s="686">
        <v>46003</v>
      </c>
      <c r="U1277" s="682"/>
      <c r="V1277" s="682" t="s">
        <v>59</v>
      </c>
    </row>
    <row r="1278" spans="1:22" ht="62.4" x14ac:dyDescent="0.3">
      <c r="A1278" s="682">
        <v>1272</v>
      </c>
      <c r="B1278" s="682" t="s">
        <v>40</v>
      </c>
      <c r="C1278" s="44" t="s">
        <v>884</v>
      </c>
      <c r="D1278" s="682"/>
      <c r="E1278" s="682" t="s">
        <v>20</v>
      </c>
      <c r="F1278" s="44" t="s">
        <v>2679</v>
      </c>
      <c r="G1278" s="682" t="s">
        <v>40</v>
      </c>
      <c r="H1278" s="589">
        <v>335.06590999999997</v>
      </c>
      <c r="I1278" s="682">
        <v>1</v>
      </c>
      <c r="J1278" s="589">
        <v>335.06590999999997</v>
      </c>
      <c r="K1278" s="589">
        <v>335.06590999999997</v>
      </c>
      <c r="L1278" s="682">
        <v>1</v>
      </c>
      <c r="M1278" s="589">
        <v>335.06590999999997</v>
      </c>
      <c r="N1278" s="6" t="s">
        <v>2691</v>
      </c>
      <c r="O1278" s="683">
        <v>46007</v>
      </c>
      <c r="P1278" s="120" t="str">
        <f>HYPERLINK("https://my.zakupivli.pro/remote/dispatcher/state_purchase_view/64532447", "UA-2025-12-16-011616-a")</f>
        <v>UA-2025-12-16-011616-a</v>
      </c>
      <c r="Q1278" s="589">
        <v>335.06590999999997</v>
      </c>
      <c r="R1278" s="682">
        <v>1</v>
      </c>
      <c r="S1278" s="589">
        <v>335.06590999999997</v>
      </c>
      <c r="T1278" s="686">
        <v>46006</v>
      </c>
      <c r="U1278" s="682"/>
      <c r="V1278" s="682" t="s">
        <v>59</v>
      </c>
    </row>
    <row r="1279" spans="1:22" ht="62.4" x14ac:dyDescent="0.3">
      <c r="A1279" s="682">
        <v>1273</v>
      </c>
      <c r="B1279" s="682" t="s">
        <v>40</v>
      </c>
      <c r="C1279" s="44" t="s">
        <v>884</v>
      </c>
      <c r="D1279" s="682"/>
      <c r="E1279" s="682" t="s">
        <v>20</v>
      </c>
      <c r="F1279" s="44" t="s">
        <v>2680</v>
      </c>
      <c r="G1279" s="682" t="s">
        <v>40</v>
      </c>
      <c r="H1279" s="589">
        <v>281.64319999999998</v>
      </c>
      <c r="I1279" s="682">
        <v>1</v>
      </c>
      <c r="J1279" s="589">
        <v>281.64319999999998</v>
      </c>
      <c r="K1279" s="589">
        <v>281.64319999999998</v>
      </c>
      <c r="L1279" s="682">
        <v>1</v>
      </c>
      <c r="M1279" s="589">
        <v>281.64319999999998</v>
      </c>
      <c r="N1279" s="6" t="s">
        <v>2692</v>
      </c>
      <c r="O1279" s="683">
        <v>46007</v>
      </c>
      <c r="P1279" s="120" t="str">
        <f>HYPERLINK("https://my.zakupivli.pro/remote/dispatcher/state_purchase_view/64524354", "UA-2025-12-16-008824-a")</f>
        <v>UA-2025-12-16-008824-a</v>
      </c>
      <c r="Q1279" s="589">
        <v>281.64319999999998</v>
      </c>
      <c r="R1279" s="682">
        <v>1</v>
      </c>
      <c r="S1279" s="589">
        <v>281.64319999999998</v>
      </c>
      <c r="T1279" s="686">
        <v>46006</v>
      </c>
      <c r="U1279" s="682"/>
      <c r="V1279" s="682" t="s">
        <v>59</v>
      </c>
    </row>
    <row r="1280" spans="1:22" ht="62.4" x14ac:dyDescent="0.3">
      <c r="A1280" s="682">
        <v>1274</v>
      </c>
      <c r="B1280" s="682" t="s">
        <v>40</v>
      </c>
      <c r="C1280" s="44" t="s">
        <v>41</v>
      </c>
      <c r="D1280" s="682"/>
      <c r="E1280" s="682" t="s">
        <v>20</v>
      </c>
      <c r="F1280" s="44" t="s">
        <v>2681</v>
      </c>
      <c r="G1280" s="682" t="s">
        <v>40</v>
      </c>
      <c r="H1280" s="589">
        <v>190.22277</v>
      </c>
      <c r="I1280" s="682">
        <v>1</v>
      </c>
      <c r="J1280" s="589">
        <v>190.22277</v>
      </c>
      <c r="K1280" s="589">
        <v>190.22277</v>
      </c>
      <c r="L1280" s="682">
        <v>1</v>
      </c>
      <c r="M1280" s="589">
        <v>190.22277</v>
      </c>
      <c r="N1280" s="6" t="s">
        <v>2693</v>
      </c>
      <c r="O1280" s="683">
        <v>46007</v>
      </c>
      <c r="P1280" s="120" t="str">
        <f>HYPERLINK("https://my.zakupivli.pro/remote/dispatcher/state_purchase_view/64507832", "UA-2025-12-16-001344-a")</f>
        <v>UA-2025-12-16-001344-a</v>
      </c>
      <c r="Q1280" s="589">
        <v>190.22277</v>
      </c>
      <c r="R1280" s="682">
        <v>1</v>
      </c>
      <c r="S1280" s="589">
        <v>190.22277</v>
      </c>
      <c r="T1280" s="686">
        <v>46000</v>
      </c>
      <c r="U1280" s="682"/>
      <c r="V1280" s="682" t="s">
        <v>59</v>
      </c>
    </row>
    <row r="1281" spans="1:22" ht="62.4" x14ac:dyDescent="0.3">
      <c r="A1281" s="684">
        <v>1275</v>
      </c>
      <c r="B1281" s="684" t="s">
        <v>40</v>
      </c>
      <c r="C1281" s="44" t="s">
        <v>884</v>
      </c>
      <c r="D1281" s="684"/>
      <c r="E1281" s="684" t="s">
        <v>20</v>
      </c>
      <c r="F1281" s="44" t="s">
        <v>2682</v>
      </c>
      <c r="G1281" s="684" t="s">
        <v>40</v>
      </c>
      <c r="H1281" s="589">
        <v>278.58935000000002</v>
      </c>
      <c r="I1281" s="684">
        <v>1</v>
      </c>
      <c r="J1281" s="589">
        <v>278.58935000000002</v>
      </c>
      <c r="K1281" s="589">
        <v>278.58935000000002</v>
      </c>
      <c r="L1281" s="684">
        <v>1</v>
      </c>
      <c r="M1281" s="589">
        <v>278.58935000000002</v>
      </c>
      <c r="N1281" s="3" t="s">
        <v>2694</v>
      </c>
      <c r="O1281" s="685">
        <v>46007</v>
      </c>
      <c r="P1281" s="120" t="str">
        <f>HYPERLINK("https://my.zakupivli.pro/remote/dispatcher/state_purchase_view/64507690", "UA-2025-12-16-001245-a")</f>
        <v>UA-2025-12-16-001245-a</v>
      </c>
      <c r="Q1281" s="589">
        <v>278.58935000000002</v>
      </c>
      <c r="R1281" s="684">
        <v>1</v>
      </c>
      <c r="S1281" s="589">
        <v>278.58935000000002</v>
      </c>
      <c r="T1281" s="686">
        <v>46000</v>
      </c>
      <c r="U1281" s="684"/>
      <c r="V1281" s="684" t="s">
        <v>59</v>
      </c>
    </row>
    <row r="1282" spans="1:22" ht="62.4" x14ac:dyDescent="0.3">
      <c r="A1282" s="684">
        <v>1276</v>
      </c>
      <c r="B1282" s="684" t="s">
        <v>40</v>
      </c>
      <c r="C1282" s="44" t="s">
        <v>884</v>
      </c>
      <c r="D1282" s="684"/>
      <c r="E1282" s="684" t="s">
        <v>20</v>
      </c>
      <c r="F1282" s="44" t="s">
        <v>2695</v>
      </c>
      <c r="G1282" s="684" t="s">
        <v>40</v>
      </c>
      <c r="H1282" s="589">
        <v>70.083870000000005</v>
      </c>
      <c r="I1282" s="684">
        <v>1</v>
      </c>
      <c r="J1282" s="589">
        <v>70.083870000000005</v>
      </c>
      <c r="K1282" s="589">
        <v>70.083870000000005</v>
      </c>
      <c r="L1282" s="684">
        <v>1</v>
      </c>
      <c r="M1282" s="589">
        <v>70.083870000000005</v>
      </c>
      <c r="N1282" s="6" t="s">
        <v>2697</v>
      </c>
      <c r="O1282" s="685">
        <v>46010</v>
      </c>
      <c r="P1282" s="120" t="str">
        <f>HYPERLINK("https://my.zakupivli.pro/remote/dispatcher/state_purchase_view/64715837", "UA-2025-12-19-014480-a")</f>
        <v>UA-2025-12-19-014480-a</v>
      </c>
      <c r="Q1282" s="589">
        <v>70.083870000000005</v>
      </c>
      <c r="R1282" s="684">
        <v>1</v>
      </c>
      <c r="S1282" s="589">
        <v>70.083870000000005</v>
      </c>
      <c r="T1282" s="685">
        <v>46010</v>
      </c>
      <c r="U1282" s="684"/>
      <c r="V1282" s="684" t="s">
        <v>59</v>
      </c>
    </row>
    <row r="1283" spans="1:22" ht="62.4" x14ac:dyDescent="0.3">
      <c r="A1283" s="684">
        <v>1277</v>
      </c>
      <c r="B1283" s="684" t="s">
        <v>40</v>
      </c>
      <c r="C1283" s="44" t="s">
        <v>41</v>
      </c>
      <c r="D1283" s="684"/>
      <c r="E1283" s="684" t="s">
        <v>20</v>
      </c>
      <c r="F1283" s="44" t="s">
        <v>2696</v>
      </c>
      <c r="G1283" s="684" t="s">
        <v>40</v>
      </c>
      <c r="H1283" s="589">
        <v>107.99168</v>
      </c>
      <c r="I1283" s="684">
        <v>1</v>
      </c>
      <c r="J1283" s="589">
        <v>107.99168</v>
      </c>
      <c r="K1283" s="589">
        <v>107.99168</v>
      </c>
      <c r="L1283" s="684">
        <v>1</v>
      </c>
      <c r="M1283" s="589">
        <v>107.99168</v>
      </c>
      <c r="N1283" s="6" t="s">
        <v>2698</v>
      </c>
      <c r="O1283" s="685">
        <v>46010</v>
      </c>
      <c r="P1283" s="120" t="str">
        <f>HYPERLINK("https://my.zakupivli.pro/remote/dispatcher/state_purchase_view/64715522", "UA-2025-12-19-014293-a")</f>
        <v>UA-2025-12-19-014293-a</v>
      </c>
      <c r="Q1283" s="589">
        <v>107.99168</v>
      </c>
      <c r="R1283" s="684">
        <v>1</v>
      </c>
      <c r="S1283" s="589">
        <v>107.99168</v>
      </c>
      <c r="T1283" s="685">
        <v>46010</v>
      </c>
      <c r="U1283" s="684"/>
      <c r="V1283" s="684" t="s">
        <v>59</v>
      </c>
    </row>
    <row r="1284" spans="1:22" ht="62.4" x14ac:dyDescent="0.3">
      <c r="A1284" s="684">
        <v>1278</v>
      </c>
      <c r="B1284" s="684" t="s">
        <v>21</v>
      </c>
      <c r="C1284" s="44" t="s">
        <v>30</v>
      </c>
      <c r="D1284" s="684"/>
      <c r="E1284" s="684" t="s">
        <v>20</v>
      </c>
      <c r="F1284" s="44" t="s">
        <v>2469</v>
      </c>
      <c r="G1284" s="684" t="s">
        <v>185</v>
      </c>
      <c r="H1284" s="589"/>
      <c r="I1284" s="684">
        <v>500</v>
      </c>
      <c r="J1284" s="589">
        <v>77.900000000000006</v>
      </c>
      <c r="K1284" s="589"/>
      <c r="L1284" s="684">
        <v>500</v>
      </c>
      <c r="M1284" s="589">
        <v>77.900000000000006</v>
      </c>
      <c r="N1284" s="6" t="s">
        <v>2699</v>
      </c>
      <c r="O1284" s="688">
        <v>46010</v>
      </c>
      <c r="P1284" s="120" t="str">
        <f>HYPERLINK("https://my.zakupivli.pro/remote/dispatcher/state_purchase_view/64688238", "UA-2025-12-19-001812-a")</f>
        <v>UA-2025-12-19-001812-a</v>
      </c>
      <c r="Q1284" s="589"/>
      <c r="R1284" s="684">
        <v>500</v>
      </c>
      <c r="S1284" s="589">
        <v>77.900000000000006</v>
      </c>
      <c r="T1284" s="685">
        <v>46009</v>
      </c>
      <c r="U1284" s="684"/>
      <c r="V1284" s="684" t="s">
        <v>59</v>
      </c>
    </row>
    <row r="1285" spans="1:22" ht="62.4" x14ac:dyDescent="0.3">
      <c r="A1285" s="687">
        <v>1279</v>
      </c>
      <c r="B1285" s="687" t="s">
        <v>21</v>
      </c>
      <c r="C1285" s="684" t="s">
        <v>760</v>
      </c>
      <c r="D1285" s="684"/>
      <c r="E1285" s="687" t="s">
        <v>20</v>
      </c>
      <c r="F1285" s="684" t="s">
        <v>2212</v>
      </c>
      <c r="G1285" s="684" t="s">
        <v>187</v>
      </c>
      <c r="H1285" s="589"/>
      <c r="I1285" s="684">
        <v>60</v>
      </c>
      <c r="J1285" s="589">
        <v>73.95</v>
      </c>
      <c r="K1285" s="589"/>
      <c r="L1285" s="684">
        <v>60</v>
      </c>
      <c r="M1285" s="589">
        <v>73.95</v>
      </c>
      <c r="N1285" s="6" t="s">
        <v>2700</v>
      </c>
      <c r="O1285" s="691">
        <v>46014</v>
      </c>
      <c r="P1285" s="33" t="str">
        <f>HYPERLINK("https://my.zakupivli.pro/remote/dispatcher/state_purchase_view/64820212", "UA-2025-12-23-005940-a")</f>
        <v>UA-2025-12-23-005940-a</v>
      </c>
      <c r="Q1285" s="692"/>
      <c r="R1285" s="684">
        <v>60</v>
      </c>
      <c r="S1285" s="589">
        <v>73.95</v>
      </c>
      <c r="T1285" s="685">
        <v>46014</v>
      </c>
      <c r="U1285" s="684"/>
      <c r="V1285" s="687" t="s">
        <v>59</v>
      </c>
    </row>
    <row r="1286" spans="1:22" ht="78" x14ac:dyDescent="0.3">
      <c r="A1286" s="693">
        <v>1280</v>
      </c>
      <c r="B1286" s="693" t="s">
        <v>40</v>
      </c>
      <c r="C1286" s="693" t="s">
        <v>41</v>
      </c>
      <c r="D1286" s="693"/>
      <c r="E1286" s="693" t="s">
        <v>20</v>
      </c>
      <c r="F1286" s="693" t="s">
        <v>2701</v>
      </c>
      <c r="G1286" s="693" t="s">
        <v>40</v>
      </c>
      <c r="H1286" s="589">
        <v>294.76629000000003</v>
      </c>
      <c r="I1286" s="693">
        <v>1</v>
      </c>
      <c r="J1286" s="589">
        <v>294.76629000000003</v>
      </c>
      <c r="K1286" s="589">
        <v>294.76629000000003</v>
      </c>
      <c r="L1286" s="693">
        <v>1</v>
      </c>
      <c r="M1286" s="589">
        <v>294.76629000000003</v>
      </c>
      <c r="N1286" s="3" t="s">
        <v>2702</v>
      </c>
      <c r="O1286" s="694">
        <v>46017</v>
      </c>
      <c r="P1286" s="120" t="str">
        <f>HYPERLINK("https://my.zakupivli.pro/remote/dispatcher/state_purchase_view/64948167", "UA-2025-12-26-002869-a")</f>
        <v>UA-2025-12-26-002869-a</v>
      </c>
      <c r="Q1286" s="589">
        <v>294.76629000000003</v>
      </c>
      <c r="R1286" s="684">
        <v>1</v>
      </c>
      <c r="S1286" s="589">
        <v>294.76629000000003</v>
      </c>
      <c r="T1286" s="685">
        <v>45810</v>
      </c>
      <c r="U1286" s="684"/>
      <c r="V1286" s="692" t="s">
        <v>59</v>
      </c>
    </row>
    <row r="1287" spans="1:22" ht="93.6" x14ac:dyDescent="0.3">
      <c r="A1287" s="693">
        <v>1281</v>
      </c>
      <c r="B1287" s="693" t="s">
        <v>40</v>
      </c>
      <c r="C1287" s="44" t="s">
        <v>73</v>
      </c>
      <c r="D1287" s="693"/>
      <c r="E1287" s="693" t="s">
        <v>20</v>
      </c>
      <c r="F1287" s="44" t="s">
        <v>2703</v>
      </c>
      <c r="G1287" s="693" t="s">
        <v>40</v>
      </c>
      <c r="H1287" s="589">
        <v>1470.44667</v>
      </c>
      <c r="I1287" s="693">
        <v>1</v>
      </c>
      <c r="J1287" s="589">
        <v>1470.44667</v>
      </c>
      <c r="K1287" s="589">
        <v>1470.44667</v>
      </c>
      <c r="L1287" s="693">
        <v>1</v>
      </c>
      <c r="M1287" s="589">
        <v>1470.44667</v>
      </c>
      <c r="N1287" s="6" t="s">
        <v>2705</v>
      </c>
      <c r="O1287" s="694">
        <v>46021</v>
      </c>
      <c r="P1287" s="120" t="str">
        <f>HYPERLINK("https://my.zakupivli.pro/remote/dispatcher/state_purchase_view/65022258", "UA-2025-12-30-003408-a")</f>
        <v>UA-2025-12-30-003408-a</v>
      </c>
      <c r="Q1287" s="711">
        <v>1470.4459300000001</v>
      </c>
      <c r="R1287" s="711">
        <v>1</v>
      </c>
      <c r="S1287" s="711">
        <v>1470.4459300000001</v>
      </c>
      <c r="T1287" s="712">
        <v>46049</v>
      </c>
      <c r="U1287" s="711"/>
      <c r="V1287" s="711"/>
    </row>
    <row r="1288" spans="1:22" ht="109.2" x14ac:dyDescent="0.3">
      <c r="A1288" s="693">
        <v>1282</v>
      </c>
      <c r="B1288" s="693" t="s">
        <v>40</v>
      </c>
      <c r="C1288" s="44" t="s">
        <v>73</v>
      </c>
      <c r="D1288" s="693"/>
      <c r="E1288" s="693" t="s">
        <v>20</v>
      </c>
      <c r="F1288" s="44" t="s">
        <v>2704</v>
      </c>
      <c r="G1288" s="693" t="s">
        <v>40</v>
      </c>
      <c r="H1288" s="589">
        <v>1487.65</v>
      </c>
      <c r="I1288" s="693">
        <v>1</v>
      </c>
      <c r="J1288" s="589">
        <v>1487.65</v>
      </c>
      <c r="K1288" s="589">
        <v>1487.65</v>
      </c>
      <c r="L1288" s="693">
        <v>1</v>
      </c>
      <c r="M1288" s="589">
        <v>1487.65</v>
      </c>
      <c r="N1288" s="6" t="s">
        <v>2706</v>
      </c>
      <c r="O1288" s="696">
        <v>46021</v>
      </c>
      <c r="P1288" s="120" t="str">
        <f>HYPERLINK("https://my.zakupivli.pro/remote/dispatcher/state_purchase_view/65021897", "UA-2025-12-30-003216-a")</f>
        <v>UA-2025-12-30-003216-a</v>
      </c>
      <c r="Q1288" s="711">
        <v>1487.6497999999999</v>
      </c>
      <c r="R1288" s="711">
        <v>1</v>
      </c>
      <c r="S1288" s="711">
        <v>1487.6497999999999</v>
      </c>
      <c r="T1288" s="712">
        <v>46049</v>
      </c>
      <c r="U1288" s="711"/>
      <c r="V1288" s="711"/>
    </row>
    <row r="1289" spans="1:22" ht="62.4" x14ac:dyDescent="0.3">
      <c r="A1289" s="697">
        <v>1283</v>
      </c>
      <c r="B1289" s="697" t="s">
        <v>40</v>
      </c>
      <c r="C1289" s="697" t="s">
        <v>41</v>
      </c>
      <c r="D1289" s="697"/>
      <c r="E1289" s="697" t="s">
        <v>20</v>
      </c>
      <c r="F1289" s="697" t="s">
        <v>2707</v>
      </c>
      <c r="G1289" s="697" t="s">
        <v>40</v>
      </c>
      <c r="H1289" s="589">
        <v>552.00986999999998</v>
      </c>
      <c r="I1289" s="697">
        <v>1</v>
      </c>
      <c r="J1289" s="589">
        <v>552.00986999999998</v>
      </c>
      <c r="K1289" s="589">
        <v>552.00986999999998</v>
      </c>
      <c r="L1289" s="697">
        <v>1</v>
      </c>
      <c r="M1289" s="589">
        <v>552.00986999999998</v>
      </c>
      <c r="N1289" s="3" t="s">
        <v>2708</v>
      </c>
      <c r="O1289" s="698">
        <v>46034</v>
      </c>
      <c r="P1289" s="120" t="str">
        <f>HYPERLINK("https://my.zakupivli.pro/remote/dispatcher/state_purchase_view/65185508", "UA-2026-01-12-005104-a")</f>
        <v>UA-2026-01-12-005104-a</v>
      </c>
      <c r="Q1289" s="589">
        <v>552.00986999999998</v>
      </c>
      <c r="R1289" s="523">
        <v>1</v>
      </c>
      <c r="S1289" s="589">
        <v>552.00986999999998</v>
      </c>
      <c r="T1289" s="524">
        <v>46031</v>
      </c>
      <c r="U1289" s="523"/>
      <c r="V1289" s="695" t="s">
        <v>59</v>
      </c>
    </row>
    <row r="1290" spans="1:22" ht="93.6" x14ac:dyDescent="0.3">
      <c r="A1290" s="697">
        <v>1284</v>
      </c>
      <c r="B1290" s="697" t="s">
        <v>40</v>
      </c>
      <c r="C1290" s="697" t="s">
        <v>41</v>
      </c>
      <c r="D1290" s="697"/>
      <c r="E1290" s="697" t="s">
        <v>88</v>
      </c>
      <c r="F1290" s="44" t="s">
        <v>2709</v>
      </c>
      <c r="G1290" s="697" t="s">
        <v>40</v>
      </c>
      <c r="H1290" s="589">
        <v>2336.41</v>
      </c>
      <c r="I1290" s="697">
        <v>1</v>
      </c>
      <c r="J1290" s="589">
        <v>2336.41</v>
      </c>
      <c r="K1290" s="589">
        <v>2336.41</v>
      </c>
      <c r="L1290" s="697">
        <v>1</v>
      </c>
      <c r="M1290" s="589">
        <v>2336.41</v>
      </c>
      <c r="N1290" s="6" t="s">
        <v>2720</v>
      </c>
      <c r="O1290" s="698">
        <v>46037</v>
      </c>
      <c r="P1290" s="120" t="str">
        <f>HYPERLINK("https://my.zakupivli.pro/remote/dispatcher/state_purchase_view/65264922", "UA-2026-01-15-000236-a")</f>
        <v>UA-2026-01-15-000236-a</v>
      </c>
      <c r="Q1290" s="701"/>
      <c r="R1290" s="701"/>
      <c r="S1290" s="701"/>
      <c r="T1290" s="702"/>
      <c r="U1290" s="701"/>
      <c r="V1290" s="701"/>
    </row>
    <row r="1291" spans="1:22" ht="93.6" x14ac:dyDescent="0.3">
      <c r="A1291" s="697">
        <v>1285</v>
      </c>
      <c r="B1291" s="697" t="s">
        <v>40</v>
      </c>
      <c r="C1291" s="697" t="s">
        <v>41</v>
      </c>
      <c r="D1291" s="697"/>
      <c r="E1291" s="697" t="s">
        <v>88</v>
      </c>
      <c r="F1291" s="44" t="s">
        <v>2710</v>
      </c>
      <c r="G1291" s="697" t="s">
        <v>40</v>
      </c>
      <c r="H1291" s="589">
        <v>1257.27</v>
      </c>
      <c r="I1291" s="697">
        <v>1</v>
      </c>
      <c r="J1291" s="589">
        <v>1257.27</v>
      </c>
      <c r="K1291" s="589">
        <v>1257.27</v>
      </c>
      <c r="L1291" s="697">
        <v>1</v>
      </c>
      <c r="M1291" s="589">
        <v>1257.27</v>
      </c>
      <c r="N1291" s="6" t="s">
        <v>2721</v>
      </c>
      <c r="O1291" s="698">
        <v>46037</v>
      </c>
      <c r="P1291" s="120" t="str">
        <f>HYPERLINK("https://my.zakupivli.pro/remote/dispatcher/state_purchase_view/65264868", "UA-2026-01-15-000206-a")</f>
        <v>UA-2026-01-15-000206-a</v>
      </c>
      <c r="Q1291" s="701"/>
      <c r="R1291" s="701"/>
      <c r="S1291" s="701"/>
      <c r="T1291" s="702"/>
      <c r="U1291" s="701"/>
      <c r="V1291" s="701"/>
    </row>
    <row r="1292" spans="1:22" ht="109.2" x14ac:dyDescent="0.3">
      <c r="A1292" s="697">
        <v>1286</v>
      </c>
      <c r="B1292" s="697" t="s">
        <v>40</v>
      </c>
      <c r="C1292" s="697" t="s">
        <v>41</v>
      </c>
      <c r="D1292" s="697"/>
      <c r="E1292" s="697" t="s">
        <v>88</v>
      </c>
      <c r="F1292" s="44" t="s">
        <v>2711</v>
      </c>
      <c r="G1292" s="697" t="s">
        <v>40</v>
      </c>
      <c r="H1292" s="589">
        <v>1759.19</v>
      </c>
      <c r="I1292" s="697">
        <v>1</v>
      </c>
      <c r="J1292" s="589">
        <v>1759.19</v>
      </c>
      <c r="K1292" s="589">
        <v>1759.19</v>
      </c>
      <c r="L1292" s="697">
        <v>1</v>
      </c>
      <c r="M1292" s="589">
        <v>1759.19</v>
      </c>
      <c r="N1292" s="6" t="s">
        <v>2722</v>
      </c>
      <c r="O1292" s="698">
        <v>46037</v>
      </c>
      <c r="P1292" s="120" t="str">
        <f>HYPERLINK("https://my.zakupivli.pro/remote/dispatcher/state_purchase_view/65264777", "UA-2026-01-15-000179-a")</f>
        <v>UA-2026-01-15-000179-a</v>
      </c>
      <c r="Q1292" s="701"/>
      <c r="R1292" s="701"/>
      <c r="S1292" s="701"/>
      <c r="T1292" s="702"/>
      <c r="U1292" s="701"/>
      <c r="V1292" s="701"/>
    </row>
    <row r="1293" spans="1:22" ht="78" x14ac:dyDescent="0.3">
      <c r="A1293" s="697">
        <v>1287</v>
      </c>
      <c r="B1293" s="697" t="s">
        <v>40</v>
      </c>
      <c r="C1293" s="697" t="s">
        <v>41</v>
      </c>
      <c r="D1293" s="697"/>
      <c r="E1293" s="697" t="s">
        <v>88</v>
      </c>
      <c r="F1293" s="44" t="s">
        <v>2712</v>
      </c>
      <c r="G1293" s="697" t="s">
        <v>40</v>
      </c>
      <c r="H1293" s="589">
        <v>3668.50218</v>
      </c>
      <c r="I1293" s="697">
        <v>1</v>
      </c>
      <c r="J1293" s="589">
        <v>3668.50218</v>
      </c>
      <c r="K1293" s="589">
        <v>3668.50218</v>
      </c>
      <c r="L1293" s="697">
        <v>1</v>
      </c>
      <c r="M1293" s="589">
        <v>3668.50218</v>
      </c>
      <c r="N1293" s="6" t="s">
        <v>2723</v>
      </c>
      <c r="O1293" s="698">
        <v>46036</v>
      </c>
      <c r="P1293" s="120" t="str">
        <f>HYPERLINK("https://my.zakupivli.pro/remote/dispatcher/state_purchase_view/65259748", "UA-2026-01-14-012755-a")</f>
        <v>UA-2026-01-14-012755-a</v>
      </c>
      <c r="Q1293" s="701"/>
      <c r="R1293" s="701"/>
      <c r="S1293" s="701"/>
      <c r="T1293" s="702"/>
      <c r="U1293" s="701"/>
      <c r="V1293" s="701"/>
    </row>
    <row r="1294" spans="1:22" ht="62.4" x14ac:dyDescent="0.3">
      <c r="A1294" s="697">
        <v>1288</v>
      </c>
      <c r="B1294" s="697" t="s">
        <v>40</v>
      </c>
      <c r="C1294" s="697" t="s">
        <v>41</v>
      </c>
      <c r="D1294" s="697"/>
      <c r="E1294" s="697" t="s">
        <v>88</v>
      </c>
      <c r="F1294" s="44" t="s">
        <v>2713</v>
      </c>
      <c r="G1294" s="697" t="s">
        <v>40</v>
      </c>
      <c r="H1294" s="589">
        <v>2125.0901699999999</v>
      </c>
      <c r="I1294" s="697">
        <v>1</v>
      </c>
      <c r="J1294" s="589">
        <v>2125.0901699999999</v>
      </c>
      <c r="K1294" s="589">
        <v>2125.0901699999999</v>
      </c>
      <c r="L1294" s="697">
        <v>1</v>
      </c>
      <c r="M1294" s="589">
        <v>2125.0901699999999</v>
      </c>
      <c r="N1294" s="6" t="s">
        <v>2724</v>
      </c>
      <c r="O1294" s="698">
        <v>46036</v>
      </c>
      <c r="P1294" s="120" t="str">
        <f>HYPERLINK("https://my.zakupivli.pro/remote/dispatcher/state_purchase_view/65259222", "UA-2026-01-14-012513-a")</f>
        <v>UA-2026-01-14-012513-a</v>
      </c>
      <c r="Q1294" s="701"/>
      <c r="R1294" s="701"/>
      <c r="S1294" s="701"/>
      <c r="T1294" s="702"/>
      <c r="U1294" s="701"/>
      <c r="V1294" s="701"/>
    </row>
    <row r="1295" spans="1:22" ht="62.4" x14ac:dyDescent="0.3">
      <c r="A1295" s="697">
        <v>1289</v>
      </c>
      <c r="B1295" s="697" t="s">
        <v>40</v>
      </c>
      <c r="C1295" s="697" t="s">
        <v>41</v>
      </c>
      <c r="D1295" s="697"/>
      <c r="E1295" s="697" t="s">
        <v>88</v>
      </c>
      <c r="F1295" s="44" t="s">
        <v>2714</v>
      </c>
      <c r="G1295" s="697" t="s">
        <v>40</v>
      </c>
      <c r="H1295" s="589">
        <v>1893.78269</v>
      </c>
      <c r="I1295" s="697">
        <v>1</v>
      </c>
      <c r="J1295" s="589">
        <v>1893.78269</v>
      </c>
      <c r="K1295" s="589">
        <v>1893.78269</v>
      </c>
      <c r="L1295" s="697">
        <v>1</v>
      </c>
      <c r="M1295" s="589">
        <v>1893.78269</v>
      </c>
      <c r="N1295" s="6" t="s">
        <v>2725</v>
      </c>
      <c r="O1295" s="698">
        <v>46036</v>
      </c>
      <c r="P1295" s="120" t="str">
        <f>HYPERLINK("https://my.zakupivli.pro/remote/dispatcher/state_purchase_view/65258667", "UA-2026-01-14-012271-a")</f>
        <v>UA-2026-01-14-012271-a</v>
      </c>
      <c r="Q1295" s="701"/>
      <c r="R1295" s="701"/>
      <c r="S1295" s="701"/>
      <c r="T1295" s="702"/>
      <c r="U1295" s="701"/>
      <c r="V1295" s="701"/>
    </row>
    <row r="1296" spans="1:22" ht="62.4" x14ac:dyDescent="0.3">
      <c r="A1296" s="697">
        <v>1290</v>
      </c>
      <c r="B1296" s="697" t="s">
        <v>40</v>
      </c>
      <c r="C1296" s="697" t="s">
        <v>41</v>
      </c>
      <c r="D1296" s="697"/>
      <c r="E1296" s="697" t="s">
        <v>88</v>
      </c>
      <c r="F1296" s="44" t="s">
        <v>2715</v>
      </c>
      <c r="G1296" s="697" t="s">
        <v>40</v>
      </c>
      <c r="H1296" s="589">
        <v>2657.4001600000001</v>
      </c>
      <c r="I1296" s="697">
        <v>1</v>
      </c>
      <c r="J1296" s="589">
        <v>2657.4001600000001</v>
      </c>
      <c r="K1296" s="589">
        <v>2657.4001600000001</v>
      </c>
      <c r="L1296" s="697">
        <v>1</v>
      </c>
      <c r="M1296" s="589">
        <v>2657.4001600000001</v>
      </c>
      <c r="N1296" s="6" t="s">
        <v>2726</v>
      </c>
      <c r="O1296" s="698">
        <v>46036</v>
      </c>
      <c r="P1296" s="120" t="str">
        <f>HYPERLINK("https://my.zakupivli.pro/remote/dispatcher/state_purchase_view/65257770", "UA-2026-01-14-011863-a")</f>
        <v>UA-2026-01-14-011863-a</v>
      </c>
      <c r="Q1296" s="701"/>
      <c r="R1296" s="701"/>
      <c r="S1296" s="701"/>
      <c r="T1296" s="702"/>
      <c r="U1296" s="701"/>
      <c r="V1296" s="701"/>
    </row>
    <row r="1297" spans="1:22" ht="62.4" x14ac:dyDescent="0.3">
      <c r="A1297" s="697">
        <v>1291</v>
      </c>
      <c r="B1297" s="697" t="s">
        <v>40</v>
      </c>
      <c r="C1297" s="697" t="s">
        <v>41</v>
      </c>
      <c r="D1297" s="697"/>
      <c r="E1297" s="697" t="s">
        <v>88</v>
      </c>
      <c r="F1297" s="44" t="s">
        <v>2716</v>
      </c>
      <c r="G1297" s="697" t="s">
        <v>40</v>
      </c>
      <c r="H1297" s="589">
        <v>2609.9943899999998</v>
      </c>
      <c r="I1297" s="697">
        <v>1</v>
      </c>
      <c r="J1297" s="589">
        <v>2609.9943899999998</v>
      </c>
      <c r="K1297" s="589">
        <v>2609.9943899999998</v>
      </c>
      <c r="L1297" s="697">
        <v>1</v>
      </c>
      <c r="M1297" s="589">
        <v>2609.9943899999998</v>
      </c>
      <c r="N1297" s="6" t="s">
        <v>2727</v>
      </c>
      <c r="O1297" s="698">
        <v>46036</v>
      </c>
      <c r="P1297" s="120" t="str">
        <f>HYPERLINK("https://my.zakupivli.pro/remote/dispatcher/state_purchase_view/65257141", "UA-2026-01-14-011566-a")</f>
        <v>UA-2026-01-14-011566-a</v>
      </c>
      <c r="Q1297" s="701"/>
      <c r="R1297" s="701"/>
      <c r="S1297" s="701"/>
      <c r="T1297" s="702"/>
      <c r="U1297" s="701"/>
      <c r="V1297" s="701"/>
    </row>
    <row r="1298" spans="1:22" ht="62.4" x14ac:dyDescent="0.3">
      <c r="A1298" s="697">
        <v>1292</v>
      </c>
      <c r="B1298" s="697" t="s">
        <v>40</v>
      </c>
      <c r="C1298" s="697" t="s">
        <v>41</v>
      </c>
      <c r="D1298" s="697"/>
      <c r="E1298" s="697" t="s">
        <v>88</v>
      </c>
      <c r="F1298" s="44" t="s">
        <v>2717</v>
      </c>
      <c r="G1298" s="697" t="s">
        <v>40</v>
      </c>
      <c r="H1298" s="589">
        <v>1964.4450300000001</v>
      </c>
      <c r="I1298" s="697">
        <v>1</v>
      </c>
      <c r="J1298" s="589">
        <v>1964.4450300000001</v>
      </c>
      <c r="K1298" s="589">
        <v>1964.4450300000001</v>
      </c>
      <c r="L1298" s="697">
        <v>1</v>
      </c>
      <c r="M1298" s="589">
        <v>1964.4450300000001</v>
      </c>
      <c r="N1298" s="6" t="s">
        <v>2728</v>
      </c>
      <c r="O1298" s="698">
        <v>46036</v>
      </c>
      <c r="P1298" s="120" t="str">
        <f>HYPERLINK("https://my.zakupivli.pro/remote/dispatcher/state_purchase_view/65256458", "UA-2026-01-14-011239-a")</f>
        <v>UA-2026-01-14-011239-a</v>
      </c>
      <c r="Q1298" s="701"/>
      <c r="R1298" s="701"/>
      <c r="S1298" s="701"/>
      <c r="T1298" s="702"/>
      <c r="U1298" s="701"/>
      <c r="V1298" s="701"/>
    </row>
    <row r="1299" spans="1:22" ht="62.4" x14ac:dyDescent="0.3">
      <c r="A1299" s="697">
        <v>1293</v>
      </c>
      <c r="B1299" s="697" t="s">
        <v>40</v>
      </c>
      <c r="C1299" s="697" t="s">
        <v>41</v>
      </c>
      <c r="D1299" s="697"/>
      <c r="E1299" s="697" t="s">
        <v>88</v>
      </c>
      <c r="F1299" s="44" t="s">
        <v>2718</v>
      </c>
      <c r="G1299" s="697" t="s">
        <v>40</v>
      </c>
      <c r="H1299" s="589">
        <v>1528.92707</v>
      </c>
      <c r="I1299" s="697">
        <v>1</v>
      </c>
      <c r="J1299" s="589">
        <v>1528.92707</v>
      </c>
      <c r="K1299" s="589">
        <v>1528.92707</v>
      </c>
      <c r="L1299" s="697">
        <v>1</v>
      </c>
      <c r="M1299" s="589">
        <v>1528.92707</v>
      </c>
      <c r="N1299" s="6" t="s">
        <v>2729</v>
      </c>
      <c r="O1299" s="698">
        <v>46036</v>
      </c>
      <c r="P1299" s="120" t="str">
        <f>HYPERLINK("https://my.zakupivli.pro/remote/dispatcher/state_purchase_view/65254492", "UA-2026-01-14-010423-a")</f>
        <v>UA-2026-01-14-010423-a</v>
      </c>
      <c r="Q1299" s="701"/>
      <c r="R1299" s="701"/>
      <c r="S1299" s="701"/>
      <c r="T1299" s="702"/>
      <c r="U1299" s="701"/>
      <c r="V1299" s="701"/>
    </row>
    <row r="1300" spans="1:22" ht="62.4" x14ac:dyDescent="0.3">
      <c r="A1300" s="697">
        <v>1294</v>
      </c>
      <c r="B1300" s="697" t="s">
        <v>40</v>
      </c>
      <c r="C1300" s="697" t="s">
        <v>41</v>
      </c>
      <c r="D1300" s="697"/>
      <c r="E1300" s="697" t="s">
        <v>88</v>
      </c>
      <c r="F1300" s="44" t="s">
        <v>2719</v>
      </c>
      <c r="G1300" s="697" t="s">
        <v>40</v>
      </c>
      <c r="H1300" s="589">
        <v>2990.6960300000001</v>
      </c>
      <c r="I1300" s="697">
        <v>1</v>
      </c>
      <c r="J1300" s="589">
        <v>2990.6960300000001</v>
      </c>
      <c r="K1300" s="589">
        <v>2990.6960300000001</v>
      </c>
      <c r="L1300" s="697">
        <v>1</v>
      </c>
      <c r="M1300" s="589">
        <v>2990.6960300000001</v>
      </c>
      <c r="N1300" s="6" t="s">
        <v>2730</v>
      </c>
      <c r="O1300" s="700">
        <v>46036</v>
      </c>
      <c r="P1300" s="120" t="str">
        <f>HYPERLINK("https://my.zakupivli.pro/remote/dispatcher/state_purchase_view/65253438", "UA-2026-01-14-009941-a")</f>
        <v>UA-2026-01-14-009941-a</v>
      </c>
      <c r="Q1300" s="701"/>
      <c r="R1300" s="701"/>
      <c r="S1300" s="701"/>
      <c r="T1300" s="702"/>
      <c r="U1300" s="701"/>
      <c r="V1300" s="701"/>
    </row>
    <row r="1301" spans="1:22" ht="62.4" x14ac:dyDescent="0.3">
      <c r="A1301" s="697">
        <v>1295</v>
      </c>
      <c r="B1301" s="699" t="s">
        <v>40</v>
      </c>
      <c r="C1301" s="699" t="s">
        <v>41</v>
      </c>
      <c r="D1301" s="697"/>
      <c r="E1301" s="699" t="s">
        <v>88</v>
      </c>
      <c r="F1301" s="697" t="s">
        <v>2731</v>
      </c>
      <c r="G1301" s="699" t="s">
        <v>40</v>
      </c>
      <c r="H1301" s="589">
        <v>4829.7968499999997</v>
      </c>
      <c r="I1301" s="699">
        <v>1</v>
      </c>
      <c r="J1301" s="589">
        <v>4829.7968499999997</v>
      </c>
      <c r="K1301" s="589">
        <v>4829.7968499999997</v>
      </c>
      <c r="L1301" s="697">
        <v>1</v>
      </c>
      <c r="M1301" s="589">
        <v>4829.7968499999997</v>
      </c>
      <c r="N1301" s="6" t="s">
        <v>2732</v>
      </c>
      <c r="O1301" s="704">
        <v>46037</v>
      </c>
      <c r="P1301" s="33" t="str">
        <f>HYPERLINK("https://my.zakupivli.pro/remote/dispatcher/state_purchase_view/65274569", "UA-2026-01-15-004608-a")</f>
        <v>UA-2026-01-15-004608-a</v>
      </c>
      <c r="Q1301" s="701"/>
      <c r="R1301" s="701"/>
      <c r="S1301" s="701"/>
      <c r="T1301" s="702"/>
      <c r="U1301" s="701"/>
      <c r="V1301" s="701"/>
    </row>
    <row r="1302" spans="1:22" ht="62.4" x14ac:dyDescent="0.3">
      <c r="A1302" s="697">
        <v>1296</v>
      </c>
      <c r="B1302" s="703" t="s">
        <v>40</v>
      </c>
      <c r="C1302" s="44" t="s">
        <v>884</v>
      </c>
      <c r="D1302" s="697"/>
      <c r="E1302" s="703" t="s">
        <v>20</v>
      </c>
      <c r="F1302" s="697" t="s">
        <v>2733</v>
      </c>
      <c r="G1302" s="703" t="s">
        <v>40</v>
      </c>
      <c r="H1302" s="589">
        <v>340.10694000000001</v>
      </c>
      <c r="I1302" s="703">
        <v>1</v>
      </c>
      <c r="J1302" s="589">
        <v>340.10694000000001</v>
      </c>
      <c r="K1302" s="589">
        <v>340.10694000000001</v>
      </c>
      <c r="L1302" s="703">
        <v>1</v>
      </c>
      <c r="M1302" s="589">
        <v>340.10694000000001</v>
      </c>
      <c r="N1302" s="6" t="s">
        <v>2739</v>
      </c>
      <c r="O1302" s="704">
        <v>46041</v>
      </c>
      <c r="P1302" s="33" t="str">
        <f>HYPERLINK("https://my.zakupivli.pro/remote/dispatcher/state_purchase_view/65348659", "UA-2026-01-19-002987-a")</f>
        <v>UA-2026-01-19-002987-a</v>
      </c>
      <c r="Q1302" s="589">
        <v>340.10694000000001</v>
      </c>
      <c r="R1302" s="523">
        <v>1</v>
      </c>
      <c r="S1302" s="589">
        <v>340.10694000000001</v>
      </c>
      <c r="T1302" s="524">
        <v>46038</v>
      </c>
      <c r="U1302" s="523"/>
      <c r="V1302" s="703" t="s">
        <v>59</v>
      </c>
    </row>
    <row r="1303" spans="1:22" ht="62.4" x14ac:dyDescent="0.3">
      <c r="A1303" s="697">
        <v>1297</v>
      </c>
      <c r="B1303" s="703" t="s">
        <v>40</v>
      </c>
      <c r="C1303" s="44" t="s">
        <v>884</v>
      </c>
      <c r="D1303" s="523"/>
      <c r="E1303" s="703" t="s">
        <v>20</v>
      </c>
      <c r="F1303" s="523" t="s">
        <v>2734</v>
      </c>
      <c r="G1303" s="703" t="s">
        <v>40</v>
      </c>
      <c r="H1303" s="589">
        <v>123.80822999999999</v>
      </c>
      <c r="I1303" s="703">
        <v>1</v>
      </c>
      <c r="J1303" s="589">
        <v>123.80822999999999</v>
      </c>
      <c r="K1303" s="589">
        <v>123.80822999999999</v>
      </c>
      <c r="L1303" s="703">
        <v>1</v>
      </c>
      <c r="M1303" s="589">
        <v>123.80822999999999</v>
      </c>
      <c r="N1303" s="6" t="s">
        <v>2740</v>
      </c>
      <c r="O1303" s="704">
        <v>46041</v>
      </c>
      <c r="P1303" s="33" t="str">
        <f>HYPERLINK("https://my.zakupivli.pro/remote/dispatcher/state_purchase_view/65347537", "UA-2026-01-19-002561-a")</f>
        <v>UA-2026-01-19-002561-a</v>
      </c>
      <c r="Q1303" s="589">
        <v>123.80822999999999</v>
      </c>
      <c r="R1303" s="523">
        <v>1</v>
      </c>
      <c r="S1303" s="589">
        <v>123.80822999999999</v>
      </c>
      <c r="T1303" s="704">
        <v>46038</v>
      </c>
      <c r="U1303" s="523"/>
      <c r="V1303" s="703" t="s">
        <v>59</v>
      </c>
    </row>
    <row r="1304" spans="1:22" ht="62.4" x14ac:dyDescent="0.3">
      <c r="A1304" s="697">
        <v>1298</v>
      </c>
      <c r="B1304" s="703" t="s">
        <v>40</v>
      </c>
      <c r="C1304" s="44" t="s">
        <v>884</v>
      </c>
      <c r="D1304" s="523"/>
      <c r="E1304" s="703" t="s">
        <v>20</v>
      </c>
      <c r="F1304" s="523" t="s">
        <v>2735</v>
      </c>
      <c r="G1304" s="703" t="s">
        <v>40</v>
      </c>
      <c r="H1304" s="589">
        <v>287.02145999999999</v>
      </c>
      <c r="I1304" s="703">
        <v>1</v>
      </c>
      <c r="J1304" s="589">
        <v>287.02145999999999</v>
      </c>
      <c r="K1304" s="589">
        <v>287.02145999999999</v>
      </c>
      <c r="L1304" s="703">
        <v>1</v>
      </c>
      <c r="M1304" s="589">
        <v>287.02145999999999</v>
      </c>
      <c r="N1304" s="6" t="s">
        <v>2741</v>
      </c>
      <c r="O1304" s="704">
        <v>46041</v>
      </c>
      <c r="P1304" s="33" t="str">
        <f>HYPERLINK("https://my.zakupivli.pro/remote/dispatcher/state_purchase_view/65347222", "UA-2026-01-19-002380-a")</f>
        <v>UA-2026-01-19-002380-a</v>
      </c>
      <c r="Q1304" s="589">
        <v>287.02145999999999</v>
      </c>
      <c r="R1304" s="523">
        <v>1</v>
      </c>
      <c r="S1304" s="589">
        <v>287.02145999999999</v>
      </c>
      <c r="T1304" s="704">
        <v>46038</v>
      </c>
      <c r="U1304" s="523"/>
      <c r="V1304" s="703" t="s">
        <v>59</v>
      </c>
    </row>
    <row r="1305" spans="1:22" ht="62.4" x14ac:dyDescent="0.3">
      <c r="A1305" s="697">
        <v>1299</v>
      </c>
      <c r="B1305" s="703" t="s">
        <v>40</v>
      </c>
      <c r="C1305" s="703" t="s">
        <v>41</v>
      </c>
      <c r="D1305" s="523"/>
      <c r="E1305" s="703" t="s">
        <v>20</v>
      </c>
      <c r="F1305" s="523" t="s">
        <v>2736</v>
      </c>
      <c r="G1305" s="703" t="s">
        <v>40</v>
      </c>
      <c r="H1305" s="589">
        <v>84.320899999999995</v>
      </c>
      <c r="I1305" s="703">
        <v>1</v>
      </c>
      <c r="J1305" s="589">
        <v>84.320899999999995</v>
      </c>
      <c r="K1305" s="589">
        <v>84.320899999999995</v>
      </c>
      <c r="L1305" s="703">
        <v>1</v>
      </c>
      <c r="M1305" s="589">
        <v>84.320899999999995</v>
      </c>
      <c r="N1305" s="6" t="s">
        <v>2742</v>
      </c>
      <c r="O1305" s="704">
        <v>46041</v>
      </c>
      <c r="P1305" s="33" t="str">
        <f>HYPERLINK("https://my.zakupivli.pro/remote/dispatcher/state_purchase_view/65346722", "UA-2026-01-19-002186-a")</f>
        <v>UA-2026-01-19-002186-a</v>
      </c>
      <c r="Q1305" s="589">
        <v>84.320899999999995</v>
      </c>
      <c r="R1305" s="523">
        <v>1</v>
      </c>
      <c r="S1305" s="589">
        <v>84.320899999999995</v>
      </c>
      <c r="T1305" s="704">
        <v>46038</v>
      </c>
      <c r="U1305" s="523"/>
      <c r="V1305" s="703" t="s">
        <v>59</v>
      </c>
    </row>
    <row r="1306" spans="1:22" ht="62.4" x14ac:dyDescent="0.3">
      <c r="A1306" s="697">
        <v>1300</v>
      </c>
      <c r="B1306" s="703" t="s">
        <v>40</v>
      </c>
      <c r="C1306" s="44" t="s">
        <v>884</v>
      </c>
      <c r="D1306" s="523"/>
      <c r="E1306" s="703" t="s">
        <v>20</v>
      </c>
      <c r="F1306" s="523" t="s">
        <v>2737</v>
      </c>
      <c r="G1306" s="703" t="s">
        <v>40</v>
      </c>
      <c r="H1306" s="589">
        <v>139.08626000000001</v>
      </c>
      <c r="I1306" s="703">
        <v>1</v>
      </c>
      <c r="J1306" s="589">
        <v>139.08626000000001</v>
      </c>
      <c r="K1306" s="589">
        <v>139.08626000000001</v>
      </c>
      <c r="L1306" s="703">
        <v>1</v>
      </c>
      <c r="M1306" s="589">
        <v>139.08626000000001</v>
      </c>
      <c r="N1306" s="6" t="s">
        <v>2743</v>
      </c>
      <c r="O1306" s="704">
        <v>46041</v>
      </c>
      <c r="P1306" s="33" t="str">
        <f>HYPERLINK("https://my.zakupivli.pro/remote/dispatcher/state_purchase_view/65346508", "UA-2026-01-19-002058-a")</f>
        <v>UA-2026-01-19-002058-a</v>
      </c>
      <c r="Q1306" s="589">
        <v>139.08626000000001</v>
      </c>
      <c r="R1306" s="523">
        <v>1</v>
      </c>
      <c r="S1306" s="589">
        <v>139.08626000000001</v>
      </c>
      <c r="T1306" s="704">
        <v>46038</v>
      </c>
      <c r="U1306" s="523"/>
      <c r="V1306" s="703" t="s">
        <v>59</v>
      </c>
    </row>
    <row r="1307" spans="1:22" ht="62.4" x14ac:dyDescent="0.3">
      <c r="A1307" s="706">
        <v>1301</v>
      </c>
      <c r="B1307" s="706" t="s">
        <v>40</v>
      </c>
      <c r="C1307" s="44" t="s">
        <v>884</v>
      </c>
      <c r="D1307" s="706"/>
      <c r="E1307" s="706" t="s">
        <v>20</v>
      </c>
      <c r="F1307" s="706" t="s">
        <v>2738</v>
      </c>
      <c r="G1307" s="706" t="s">
        <v>40</v>
      </c>
      <c r="H1307" s="589">
        <v>85.737740000000002</v>
      </c>
      <c r="I1307" s="706">
        <v>1</v>
      </c>
      <c r="J1307" s="589">
        <v>85.737740000000002</v>
      </c>
      <c r="K1307" s="589">
        <v>85.737740000000002</v>
      </c>
      <c r="L1307" s="706">
        <v>1</v>
      </c>
      <c r="M1307" s="589">
        <v>85.737740000000002</v>
      </c>
      <c r="N1307" s="3" t="s">
        <v>2744</v>
      </c>
      <c r="O1307" s="705">
        <v>46041</v>
      </c>
      <c r="P1307" s="120" t="str">
        <f>HYPERLINK("https://my.zakupivli.pro/remote/dispatcher/state_purchase_view/65343592", "UA-2026-01-19-000873-a")</f>
        <v>UA-2026-01-19-000873-a</v>
      </c>
      <c r="Q1307" s="589">
        <v>85.737740000000002</v>
      </c>
      <c r="R1307" s="523">
        <v>1</v>
      </c>
      <c r="S1307" s="589">
        <v>85.737740000000002</v>
      </c>
      <c r="T1307" s="704">
        <v>46038</v>
      </c>
      <c r="U1307" s="523"/>
      <c r="V1307" s="703" t="s">
        <v>59</v>
      </c>
    </row>
    <row r="1308" spans="1:22" ht="78" x14ac:dyDescent="0.3">
      <c r="A1308" s="706">
        <v>1302</v>
      </c>
      <c r="B1308" s="706" t="s">
        <v>40</v>
      </c>
      <c r="C1308" s="44" t="s">
        <v>884</v>
      </c>
      <c r="D1308" s="706"/>
      <c r="E1308" s="706" t="s">
        <v>20</v>
      </c>
      <c r="F1308" s="44" t="s">
        <v>2745</v>
      </c>
      <c r="G1308" s="706" t="s">
        <v>40</v>
      </c>
      <c r="H1308" s="589">
        <v>1058.864</v>
      </c>
      <c r="I1308" s="706">
        <v>1</v>
      </c>
      <c r="J1308" s="589">
        <v>1058.864</v>
      </c>
      <c r="K1308" s="589">
        <v>1058.864</v>
      </c>
      <c r="L1308" s="706">
        <v>1</v>
      </c>
      <c r="M1308" s="589">
        <v>1058.864</v>
      </c>
      <c r="N1308" s="6" t="s">
        <v>2750</v>
      </c>
      <c r="O1308" s="705">
        <v>46043</v>
      </c>
      <c r="P1308" s="120" t="str">
        <f>HYPERLINK("https://my.zakupivli.pro/remote/dispatcher/state_purchase_view/65459951", "UA-2026-01-21-015003-a")</f>
        <v>UA-2026-01-21-015003-a</v>
      </c>
      <c r="Q1308" s="589">
        <v>1058.864</v>
      </c>
      <c r="R1308" s="706">
        <v>1</v>
      </c>
      <c r="S1308" s="589">
        <v>1058.864</v>
      </c>
      <c r="T1308" s="705">
        <v>46043</v>
      </c>
      <c r="U1308" s="523"/>
      <c r="V1308" s="706" t="s">
        <v>59</v>
      </c>
    </row>
    <row r="1309" spans="1:22" ht="78" x14ac:dyDescent="0.3">
      <c r="A1309" s="706">
        <v>1303</v>
      </c>
      <c r="B1309" s="706" t="s">
        <v>40</v>
      </c>
      <c r="C1309" s="44" t="s">
        <v>884</v>
      </c>
      <c r="D1309" s="706"/>
      <c r="E1309" s="706" t="s">
        <v>20</v>
      </c>
      <c r="F1309" s="44" t="s">
        <v>2746</v>
      </c>
      <c r="G1309" s="706" t="s">
        <v>40</v>
      </c>
      <c r="H1309" s="589">
        <v>519.73490000000004</v>
      </c>
      <c r="I1309" s="706">
        <v>1</v>
      </c>
      <c r="J1309" s="589">
        <v>519.73490000000004</v>
      </c>
      <c r="K1309" s="589">
        <v>519.73490000000004</v>
      </c>
      <c r="L1309" s="706">
        <v>1</v>
      </c>
      <c r="M1309" s="589">
        <v>519.73490000000004</v>
      </c>
      <c r="N1309" s="6" t="s">
        <v>2751</v>
      </c>
      <c r="O1309" s="705">
        <v>46043</v>
      </c>
      <c r="P1309" s="120" t="str">
        <f>HYPERLINK("https://my.zakupivli.pro/remote/dispatcher/state_purchase_view/65458771", "UA-2026-01-21-014463-a")</f>
        <v>UA-2026-01-21-014463-a</v>
      </c>
      <c r="Q1309" s="589">
        <v>519.73490000000004</v>
      </c>
      <c r="R1309" s="706">
        <v>1</v>
      </c>
      <c r="S1309" s="589">
        <v>519.73490000000004</v>
      </c>
      <c r="T1309" s="705">
        <v>46043</v>
      </c>
      <c r="U1309" s="523"/>
      <c r="V1309" s="706" t="s">
        <v>59</v>
      </c>
    </row>
    <row r="1310" spans="1:22" ht="109.2" x14ac:dyDescent="0.3">
      <c r="A1310" s="706">
        <v>1304</v>
      </c>
      <c r="B1310" s="706" t="s">
        <v>40</v>
      </c>
      <c r="C1310" s="44" t="s">
        <v>41</v>
      </c>
      <c r="D1310" s="706"/>
      <c r="E1310" s="706" t="s">
        <v>88</v>
      </c>
      <c r="F1310" s="44" t="s">
        <v>2747</v>
      </c>
      <c r="G1310" s="706" t="s">
        <v>40</v>
      </c>
      <c r="H1310" s="589">
        <v>51248.368840000003</v>
      </c>
      <c r="I1310" s="706">
        <v>1</v>
      </c>
      <c r="J1310" s="589">
        <v>51248.368840000003</v>
      </c>
      <c r="K1310" s="589">
        <v>51248.368840000003</v>
      </c>
      <c r="L1310" s="706">
        <v>1</v>
      </c>
      <c r="M1310" s="589">
        <v>51248.368840000003</v>
      </c>
      <c r="N1310" s="6" t="s">
        <v>2752</v>
      </c>
      <c r="O1310" s="705">
        <v>46043</v>
      </c>
      <c r="P1310" s="120" t="str">
        <f>HYPERLINK("https://my.zakupivli.pro/remote/dispatcher/state_purchase_view/65449820", "UA-2026-01-21-010567-a")</f>
        <v>UA-2026-01-21-010567-a</v>
      </c>
      <c r="Q1310" s="709"/>
      <c r="R1310" s="701"/>
      <c r="S1310" s="709"/>
      <c r="T1310" s="702"/>
      <c r="U1310" s="701"/>
      <c r="V1310" s="701"/>
    </row>
    <row r="1311" spans="1:22" ht="62.4" x14ac:dyDescent="0.3">
      <c r="A1311" s="706">
        <v>1305</v>
      </c>
      <c r="B1311" s="706" t="s">
        <v>40</v>
      </c>
      <c r="C1311" s="44" t="s">
        <v>41</v>
      </c>
      <c r="D1311" s="706"/>
      <c r="E1311" s="706" t="s">
        <v>20</v>
      </c>
      <c r="F1311" s="44" t="s">
        <v>2748</v>
      </c>
      <c r="G1311" s="706" t="s">
        <v>40</v>
      </c>
      <c r="H1311" s="589">
        <v>321.97525999999999</v>
      </c>
      <c r="I1311" s="706">
        <v>1</v>
      </c>
      <c r="J1311" s="589">
        <v>321.97525999999999</v>
      </c>
      <c r="K1311" s="589">
        <v>321.97525999999999</v>
      </c>
      <c r="L1311" s="706">
        <v>1</v>
      </c>
      <c r="M1311" s="589">
        <v>321.97525999999999</v>
      </c>
      <c r="N1311" s="6" t="s">
        <v>2753</v>
      </c>
      <c r="O1311" s="705">
        <v>46043</v>
      </c>
      <c r="P1311" s="120" t="str">
        <f>HYPERLINK("https://my.zakupivli.pro/remote/dispatcher/state_purchase_view/65439459", "UA-2026-01-21-006080-a")</f>
        <v>UA-2026-01-21-006080-a</v>
      </c>
      <c r="Q1311" s="589">
        <v>321.97525999999999</v>
      </c>
      <c r="R1311" s="706">
        <v>1</v>
      </c>
      <c r="S1311" s="589">
        <v>321.97525999999999</v>
      </c>
      <c r="T1311" s="705">
        <v>46043</v>
      </c>
      <c r="U1311" s="523"/>
      <c r="V1311" s="706" t="s">
        <v>59</v>
      </c>
    </row>
    <row r="1312" spans="1:22" ht="109.2" x14ac:dyDescent="0.3">
      <c r="A1312" s="707">
        <v>1306</v>
      </c>
      <c r="B1312" s="707" t="s">
        <v>21</v>
      </c>
      <c r="C1312" s="44" t="s">
        <v>30</v>
      </c>
      <c r="D1312" s="707"/>
      <c r="E1312" s="707" t="s">
        <v>88</v>
      </c>
      <c r="F1312" s="44" t="s">
        <v>2749</v>
      </c>
      <c r="G1312" s="707" t="s">
        <v>185</v>
      </c>
      <c r="H1312" s="589"/>
      <c r="I1312" s="707">
        <v>5</v>
      </c>
      <c r="J1312" s="589">
        <v>297.58</v>
      </c>
      <c r="K1312" s="589"/>
      <c r="L1312" s="707">
        <v>5</v>
      </c>
      <c r="M1312" s="589">
        <v>297.58</v>
      </c>
      <c r="N1312" s="3" t="s">
        <v>2754</v>
      </c>
      <c r="O1312" s="708">
        <v>46043</v>
      </c>
      <c r="P1312" s="120" t="str">
        <f>HYPERLINK("https://my.zakupivli.pro/remote/dispatcher/state_purchase_view/65436005", "UA-2026-01-21-004509-a")</f>
        <v>UA-2026-01-21-004509-a</v>
      </c>
      <c r="Q1312" s="709"/>
      <c r="R1312" s="701"/>
      <c r="S1312" s="709"/>
      <c r="T1312" s="702"/>
      <c r="U1312" s="701"/>
      <c r="V1312" s="701"/>
    </row>
    <row r="1313" spans="1:22" ht="62.4" x14ac:dyDescent="0.3">
      <c r="A1313" s="707">
        <v>1307</v>
      </c>
      <c r="B1313" s="707" t="s">
        <v>40</v>
      </c>
      <c r="C1313" s="44" t="s">
        <v>884</v>
      </c>
      <c r="D1313" s="707"/>
      <c r="E1313" s="707" t="s">
        <v>20</v>
      </c>
      <c r="F1313" s="44" t="s">
        <v>2756</v>
      </c>
      <c r="G1313" s="707" t="s">
        <v>40</v>
      </c>
      <c r="H1313" s="589">
        <v>132.70750000000001</v>
      </c>
      <c r="I1313" s="707">
        <v>1</v>
      </c>
      <c r="J1313" s="589">
        <v>132.70750000000001</v>
      </c>
      <c r="K1313" s="589">
        <v>132.70750000000001</v>
      </c>
      <c r="L1313" s="707">
        <v>1</v>
      </c>
      <c r="M1313" s="589">
        <v>132.70750000000001</v>
      </c>
      <c r="N1313" s="6" t="s">
        <v>2764</v>
      </c>
      <c r="O1313" s="708">
        <v>46045</v>
      </c>
      <c r="P1313" s="120" t="str">
        <f>HYPERLINK("https://my.zakupivli.pro/remote/dispatcher/state_purchase_view/65549274", "UA-2026-01-23-013708-a")</f>
        <v>UA-2026-01-23-013708-a</v>
      </c>
      <c r="Q1313" s="589">
        <v>132.70750000000001</v>
      </c>
      <c r="R1313" s="707">
        <v>1</v>
      </c>
      <c r="S1313" s="589">
        <v>132.70750000000001</v>
      </c>
      <c r="T1313" s="524">
        <v>46044</v>
      </c>
      <c r="U1313" s="523"/>
      <c r="V1313" s="707" t="s">
        <v>59</v>
      </c>
    </row>
    <row r="1314" spans="1:22" ht="62.4" x14ac:dyDescent="0.3">
      <c r="A1314" s="707">
        <v>1308</v>
      </c>
      <c r="B1314" s="707" t="s">
        <v>40</v>
      </c>
      <c r="C1314" s="44" t="s">
        <v>884</v>
      </c>
      <c r="D1314" s="707"/>
      <c r="E1314" s="707" t="s">
        <v>20</v>
      </c>
      <c r="F1314" s="44" t="s">
        <v>2757</v>
      </c>
      <c r="G1314" s="707" t="s">
        <v>40</v>
      </c>
      <c r="H1314" s="589">
        <v>337.39611000000002</v>
      </c>
      <c r="I1314" s="707">
        <v>1</v>
      </c>
      <c r="J1314" s="589">
        <v>337.39611000000002</v>
      </c>
      <c r="K1314" s="589">
        <v>337.39611000000002</v>
      </c>
      <c r="L1314" s="707">
        <v>1</v>
      </c>
      <c r="M1314" s="589">
        <v>337.39611000000002</v>
      </c>
      <c r="N1314" s="6" t="s">
        <v>2765</v>
      </c>
      <c r="O1314" s="708">
        <v>46045</v>
      </c>
      <c r="P1314" s="120" t="str">
        <f>HYPERLINK("https://my.zakupivli.pro/remote/dispatcher/state_purchase_view/65545250", "UA-2026-01-23-011903-a")</f>
        <v>UA-2026-01-23-011903-a</v>
      </c>
      <c r="Q1314" s="589">
        <v>337.39611000000002</v>
      </c>
      <c r="R1314" s="707">
        <v>1</v>
      </c>
      <c r="S1314" s="589">
        <v>337.39611000000002</v>
      </c>
      <c r="T1314" s="708">
        <v>46044</v>
      </c>
      <c r="U1314" s="523"/>
      <c r="V1314" s="707" t="s">
        <v>59</v>
      </c>
    </row>
    <row r="1315" spans="1:22" ht="62.4" x14ac:dyDescent="0.3">
      <c r="A1315" s="707">
        <v>1309</v>
      </c>
      <c r="B1315" s="707" t="s">
        <v>40</v>
      </c>
      <c r="C1315" s="44" t="s">
        <v>884</v>
      </c>
      <c r="D1315" s="707"/>
      <c r="E1315" s="707" t="s">
        <v>20</v>
      </c>
      <c r="F1315" s="44" t="s">
        <v>2758</v>
      </c>
      <c r="G1315" s="707" t="s">
        <v>40</v>
      </c>
      <c r="H1315" s="589">
        <v>761.31877999999995</v>
      </c>
      <c r="I1315" s="707">
        <v>1</v>
      </c>
      <c r="J1315" s="589">
        <v>761.31877999999995</v>
      </c>
      <c r="K1315" s="589">
        <v>761.31877999999995</v>
      </c>
      <c r="L1315" s="707">
        <v>1</v>
      </c>
      <c r="M1315" s="589">
        <v>761.31877999999995</v>
      </c>
      <c r="N1315" s="6" t="s">
        <v>2766</v>
      </c>
      <c r="O1315" s="708">
        <v>46045</v>
      </c>
      <c r="P1315" s="120" t="str">
        <f>HYPERLINK("https://my.zakupivli.pro/remote/dispatcher/state_purchase_view/65544654", "UA-2026-01-23-011693-a")</f>
        <v>UA-2026-01-23-011693-a</v>
      </c>
      <c r="Q1315" s="589">
        <v>761.31877999999995</v>
      </c>
      <c r="R1315" s="707">
        <v>1</v>
      </c>
      <c r="S1315" s="589">
        <v>761.31877999999995</v>
      </c>
      <c r="T1315" s="708">
        <v>46044</v>
      </c>
      <c r="U1315" s="523"/>
      <c r="V1315" s="707" t="s">
        <v>59</v>
      </c>
    </row>
    <row r="1316" spans="1:22" ht="93.6" x14ac:dyDescent="0.3">
      <c r="A1316" s="707">
        <v>1310</v>
      </c>
      <c r="B1316" s="707" t="s">
        <v>21</v>
      </c>
      <c r="C1316" s="44" t="s">
        <v>183</v>
      </c>
      <c r="D1316" s="707"/>
      <c r="E1316" s="707" t="s">
        <v>88</v>
      </c>
      <c r="F1316" s="44" t="s">
        <v>2759</v>
      </c>
      <c r="G1316" s="707" t="s">
        <v>2755</v>
      </c>
      <c r="H1316" s="589"/>
      <c r="I1316" s="707">
        <v>13</v>
      </c>
      <c r="J1316" s="589">
        <v>4334</v>
      </c>
      <c r="K1316" s="589"/>
      <c r="L1316" s="707">
        <v>13</v>
      </c>
      <c r="M1316" s="589">
        <v>4334</v>
      </c>
      <c r="N1316" s="6" t="s">
        <v>2767</v>
      </c>
      <c r="O1316" s="708">
        <v>46045</v>
      </c>
      <c r="P1316" s="120" t="str">
        <f>HYPERLINK("https://my.zakupivli.pro/remote/dispatcher/state_purchase_view/65544466", "UA-2026-01-23-011583-a")</f>
        <v>UA-2026-01-23-011583-a</v>
      </c>
      <c r="Q1316" s="707"/>
      <c r="R1316" s="707">
        <v>13</v>
      </c>
      <c r="S1316" s="589">
        <v>4334</v>
      </c>
      <c r="T1316" s="524">
        <v>46043</v>
      </c>
      <c r="U1316" s="523"/>
      <c r="V1316" s="707" t="s">
        <v>59</v>
      </c>
    </row>
    <row r="1317" spans="1:22" ht="62.4" x14ac:dyDescent="0.3">
      <c r="A1317" s="707">
        <v>1311</v>
      </c>
      <c r="B1317" s="707" t="s">
        <v>40</v>
      </c>
      <c r="C1317" s="44" t="s">
        <v>884</v>
      </c>
      <c r="D1317" s="707"/>
      <c r="E1317" s="707" t="s">
        <v>20</v>
      </c>
      <c r="F1317" s="44" t="s">
        <v>2760</v>
      </c>
      <c r="G1317" s="707" t="s">
        <v>40</v>
      </c>
      <c r="H1317" s="589">
        <v>737.58624999999995</v>
      </c>
      <c r="I1317" s="707">
        <v>1</v>
      </c>
      <c r="J1317" s="589">
        <v>737.58624999999995</v>
      </c>
      <c r="K1317" s="589">
        <v>737.58624999999995</v>
      </c>
      <c r="L1317" s="707">
        <v>1</v>
      </c>
      <c r="M1317" s="589">
        <v>737.58624999999995</v>
      </c>
      <c r="N1317" s="6" t="s">
        <v>2768</v>
      </c>
      <c r="O1317" s="708">
        <v>46045</v>
      </c>
      <c r="P1317" s="120" t="str">
        <f>HYPERLINK("https://my.zakupivli.pro/remote/dispatcher/state_purchase_view/65542977", "UA-2026-01-23-010962-a")</f>
        <v>UA-2026-01-23-010962-a</v>
      </c>
      <c r="Q1317" s="589">
        <v>737.58624999999995</v>
      </c>
      <c r="R1317" s="707">
        <v>1</v>
      </c>
      <c r="S1317" s="589">
        <v>737.58624999999995</v>
      </c>
      <c r="T1317" s="708">
        <v>46044</v>
      </c>
      <c r="U1317" s="523"/>
      <c r="V1317" s="707" t="s">
        <v>59</v>
      </c>
    </row>
    <row r="1318" spans="1:22" ht="62.4" x14ac:dyDescent="0.3">
      <c r="A1318" s="707">
        <v>1312</v>
      </c>
      <c r="B1318" s="707" t="s">
        <v>40</v>
      </c>
      <c r="C1318" s="44" t="s">
        <v>884</v>
      </c>
      <c r="D1318" s="707"/>
      <c r="E1318" s="707" t="s">
        <v>20</v>
      </c>
      <c r="F1318" s="44" t="s">
        <v>2761</v>
      </c>
      <c r="G1318" s="707" t="s">
        <v>40</v>
      </c>
      <c r="H1318" s="589">
        <v>312.07961</v>
      </c>
      <c r="I1318" s="707">
        <v>1</v>
      </c>
      <c r="J1318" s="589">
        <v>312.07961</v>
      </c>
      <c r="K1318" s="589">
        <v>312.07961</v>
      </c>
      <c r="L1318" s="707">
        <v>1</v>
      </c>
      <c r="M1318" s="589">
        <v>312.07961</v>
      </c>
      <c r="N1318" s="6" t="s">
        <v>2769</v>
      </c>
      <c r="O1318" s="708">
        <v>46045</v>
      </c>
      <c r="P1318" s="120" t="str">
        <f>HYPERLINK("https://my.zakupivli.pro/remote/dispatcher/state_purchase_view/65542827", "UA-2026-01-23-010878-a")</f>
        <v>UA-2026-01-23-010878-a</v>
      </c>
      <c r="Q1318" s="589">
        <v>312.07961</v>
      </c>
      <c r="R1318" s="707">
        <v>1</v>
      </c>
      <c r="S1318" s="589">
        <v>312.07961</v>
      </c>
      <c r="T1318" s="708">
        <v>46044</v>
      </c>
      <c r="U1318" s="523"/>
      <c r="V1318" s="707" t="s">
        <v>59</v>
      </c>
    </row>
    <row r="1319" spans="1:22" ht="62.4" x14ac:dyDescent="0.3">
      <c r="A1319" s="707">
        <v>1313</v>
      </c>
      <c r="B1319" s="707" t="s">
        <v>40</v>
      </c>
      <c r="C1319" s="44" t="s">
        <v>884</v>
      </c>
      <c r="D1319" s="707"/>
      <c r="E1319" s="707" t="s">
        <v>20</v>
      </c>
      <c r="F1319" s="44" t="s">
        <v>2762</v>
      </c>
      <c r="G1319" s="707" t="s">
        <v>40</v>
      </c>
      <c r="H1319" s="589">
        <v>295.80257999999998</v>
      </c>
      <c r="I1319" s="707">
        <v>1</v>
      </c>
      <c r="J1319" s="589">
        <v>295.80257999999998</v>
      </c>
      <c r="K1319" s="589">
        <v>295.80257999999998</v>
      </c>
      <c r="L1319" s="707">
        <v>1</v>
      </c>
      <c r="M1319" s="589">
        <v>295.80257999999998</v>
      </c>
      <c r="N1319" s="6" t="s">
        <v>2770</v>
      </c>
      <c r="O1319" s="708">
        <v>46045</v>
      </c>
      <c r="P1319" s="120" t="str">
        <f>HYPERLINK("https://my.zakupivli.pro/remote/dispatcher/state_purchase_view/65541217", "UA-2026-01-23-010141-a")</f>
        <v>UA-2026-01-23-010141-a</v>
      </c>
      <c r="Q1319" s="589">
        <v>295.80257999999998</v>
      </c>
      <c r="R1319" s="707">
        <v>1</v>
      </c>
      <c r="S1319" s="589">
        <v>295.80257999999998</v>
      </c>
      <c r="T1319" s="708">
        <v>46044</v>
      </c>
      <c r="U1319" s="523"/>
      <c r="V1319" s="707" t="s">
        <v>59</v>
      </c>
    </row>
    <row r="1320" spans="1:22" ht="78" x14ac:dyDescent="0.3">
      <c r="A1320" s="707">
        <v>1314</v>
      </c>
      <c r="B1320" s="707" t="s">
        <v>40</v>
      </c>
      <c r="C1320" s="44" t="s">
        <v>41</v>
      </c>
      <c r="D1320" s="707"/>
      <c r="E1320" s="707" t="s">
        <v>20</v>
      </c>
      <c r="F1320" s="44" t="s">
        <v>2763</v>
      </c>
      <c r="G1320" s="707" t="s">
        <v>40</v>
      </c>
      <c r="H1320" s="589">
        <v>92.860259999999997</v>
      </c>
      <c r="I1320" s="707">
        <v>1</v>
      </c>
      <c r="J1320" s="589">
        <v>92.860259999999997</v>
      </c>
      <c r="K1320" s="589">
        <v>92.860259999999997</v>
      </c>
      <c r="L1320" s="707">
        <v>1</v>
      </c>
      <c r="M1320" s="589">
        <v>92.860259999999997</v>
      </c>
      <c r="N1320" s="3" t="s">
        <v>2771</v>
      </c>
      <c r="O1320" s="710">
        <v>46045</v>
      </c>
      <c r="P1320" s="120" t="str">
        <f>HYPERLINK("https://my.zakupivli.pro/remote/dispatcher/state_purchase_view/65540711", "UA-2026-01-23-009924-a")</f>
        <v>UA-2026-01-23-009924-a</v>
      </c>
      <c r="Q1320" s="589">
        <v>92.860259999999997</v>
      </c>
      <c r="R1320" s="707">
        <v>1</v>
      </c>
      <c r="S1320" s="589">
        <v>92.860259999999997</v>
      </c>
      <c r="T1320" s="708">
        <v>46044</v>
      </c>
      <c r="U1320" s="523"/>
      <c r="V1320" s="707" t="s">
        <v>59</v>
      </c>
    </row>
    <row r="1321" spans="1:22" ht="78" x14ac:dyDescent="0.3">
      <c r="A1321" s="711">
        <v>1315</v>
      </c>
      <c r="B1321" s="711" t="s">
        <v>40</v>
      </c>
      <c r="C1321" s="44" t="s">
        <v>884</v>
      </c>
      <c r="D1321" s="711"/>
      <c r="E1321" s="711" t="s">
        <v>20</v>
      </c>
      <c r="F1321" s="711" t="s">
        <v>2772</v>
      </c>
      <c r="G1321" s="711" t="s">
        <v>40</v>
      </c>
      <c r="H1321" s="589">
        <v>91.831729999999993</v>
      </c>
      <c r="I1321" s="711">
        <v>1</v>
      </c>
      <c r="J1321" s="589">
        <v>91.831729999999993</v>
      </c>
      <c r="K1321" s="589">
        <v>91.831729999999993</v>
      </c>
      <c r="L1321" s="711">
        <v>1</v>
      </c>
      <c r="M1321" s="589">
        <v>91.831729999999993</v>
      </c>
      <c r="N1321" s="3" t="s">
        <v>2773</v>
      </c>
      <c r="O1321" s="712">
        <v>46048</v>
      </c>
      <c r="P1321" s="120" t="str">
        <f>HYPERLINK("https://my.zakupivli.pro/remote/dispatcher/state_purchase_view/65599700", "UA-2026-01-26-014364-a")</f>
        <v>UA-2026-01-26-014364-a</v>
      </c>
      <c r="Q1321" s="589">
        <v>91.831729999999993</v>
      </c>
      <c r="R1321" s="711">
        <v>1</v>
      </c>
      <c r="S1321" s="589">
        <v>91.831729999999993</v>
      </c>
      <c r="T1321" s="712">
        <v>46048</v>
      </c>
      <c r="U1321" s="711"/>
      <c r="V1321" s="711" t="s">
        <v>59</v>
      </c>
    </row>
    <row r="1322" spans="1:22" ht="46.8" x14ac:dyDescent="0.3">
      <c r="A1322" s="711">
        <v>1316</v>
      </c>
      <c r="B1322" s="711" t="s">
        <v>40</v>
      </c>
      <c r="C1322" s="44" t="s">
        <v>41</v>
      </c>
      <c r="D1322" s="711"/>
      <c r="E1322" s="711" t="s">
        <v>88</v>
      </c>
      <c r="F1322" s="44" t="s">
        <v>2774</v>
      </c>
      <c r="G1322" s="711" t="s">
        <v>40</v>
      </c>
      <c r="H1322" s="589">
        <v>2787.83</v>
      </c>
      <c r="I1322" s="711">
        <v>1</v>
      </c>
      <c r="J1322" s="589">
        <v>2787.83</v>
      </c>
      <c r="K1322" s="589">
        <v>2787.83</v>
      </c>
      <c r="L1322" s="711">
        <v>1</v>
      </c>
      <c r="M1322" s="589">
        <v>2787.83</v>
      </c>
      <c r="N1322" s="6" t="s">
        <v>2779</v>
      </c>
      <c r="O1322" s="712">
        <v>46049</v>
      </c>
      <c r="P1322" s="120" t="str">
        <f>HYPERLINK("https://my.zakupivli.pro/remote/dispatcher/state_purchase_view/65623912", "UA-2026-01-27-005396-a")</f>
        <v>UA-2026-01-27-005396-a</v>
      </c>
      <c r="Q1322" s="701"/>
      <c r="R1322" s="701"/>
      <c r="S1322" s="701"/>
      <c r="T1322" s="702"/>
      <c r="U1322" s="701"/>
      <c r="V1322" s="701"/>
    </row>
    <row r="1323" spans="1:22" ht="46.8" x14ac:dyDescent="0.3">
      <c r="A1323" s="711">
        <v>1317</v>
      </c>
      <c r="B1323" s="711" t="s">
        <v>40</v>
      </c>
      <c r="C1323" s="44" t="s">
        <v>41</v>
      </c>
      <c r="D1323" s="711"/>
      <c r="E1323" s="711" t="s">
        <v>88</v>
      </c>
      <c r="F1323" s="44" t="s">
        <v>2775</v>
      </c>
      <c r="G1323" s="711" t="s">
        <v>40</v>
      </c>
      <c r="H1323" s="589">
        <v>2821.68</v>
      </c>
      <c r="I1323" s="711">
        <v>1</v>
      </c>
      <c r="J1323" s="589">
        <v>2821.68</v>
      </c>
      <c r="K1323" s="589">
        <v>2821.68</v>
      </c>
      <c r="L1323" s="711">
        <v>1</v>
      </c>
      <c r="M1323" s="589">
        <v>2821.68</v>
      </c>
      <c r="N1323" s="6" t="s">
        <v>2780</v>
      </c>
      <c r="O1323" s="712">
        <v>46049</v>
      </c>
      <c r="P1323" s="120" t="str">
        <f>HYPERLINK("https://my.zakupivli.pro/remote/dispatcher/state_purchase_view/65622130", "UA-2026-01-27-004579-a")</f>
        <v>UA-2026-01-27-004579-a</v>
      </c>
      <c r="Q1323" s="701"/>
      <c r="R1323" s="701"/>
      <c r="S1323" s="701"/>
      <c r="T1323" s="702"/>
      <c r="U1323" s="701"/>
      <c r="V1323" s="701"/>
    </row>
    <row r="1324" spans="1:22" ht="62.4" x14ac:dyDescent="0.3">
      <c r="A1324" s="711">
        <v>1318</v>
      </c>
      <c r="B1324" s="711" t="s">
        <v>40</v>
      </c>
      <c r="C1324" s="44" t="s">
        <v>884</v>
      </c>
      <c r="D1324" s="711"/>
      <c r="E1324" s="711" t="s">
        <v>20</v>
      </c>
      <c r="F1324" s="44" t="s">
        <v>2776</v>
      </c>
      <c r="G1324" s="711" t="s">
        <v>40</v>
      </c>
      <c r="H1324" s="589">
        <v>52.561920000000001</v>
      </c>
      <c r="I1324" s="711">
        <v>1</v>
      </c>
      <c r="J1324" s="589">
        <v>52.561920000000001</v>
      </c>
      <c r="K1324" s="589">
        <v>52.561920000000001</v>
      </c>
      <c r="L1324" s="711">
        <v>1</v>
      </c>
      <c r="M1324" s="589">
        <v>52.561920000000001</v>
      </c>
      <c r="N1324" s="6" t="s">
        <v>2781</v>
      </c>
      <c r="O1324" s="712">
        <v>46049</v>
      </c>
      <c r="P1324" s="120" t="str">
        <f>HYPERLINK("https://my.zakupivli.pro/remote/dispatcher/state_purchase_view/65618583", "UA-2026-01-27-002996-a")</f>
        <v>UA-2026-01-27-002996-a</v>
      </c>
      <c r="Q1324" s="589">
        <v>52.561920000000001</v>
      </c>
      <c r="R1324" s="711">
        <v>1</v>
      </c>
      <c r="S1324" s="589">
        <v>52.561920000000001</v>
      </c>
      <c r="T1324" s="712">
        <v>46048</v>
      </c>
      <c r="U1324" s="711"/>
      <c r="V1324" s="711" t="s">
        <v>59</v>
      </c>
    </row>
    <row r="1325" spans="1:22" ht="62.4" x14ac:dyDescent="0.3">
      <c r="A1325" s="711">
        <v>1319</v>
      </c>
      <c r="B1325" s="711" t="s">
        <v>40</v>
      </c>
      <c r="C1325" s="44" t="s">
        <v>884</v>
      </c>
      <c r="D1325" s="711"/>
      <c r="E1325" s="711" t="s">
        <v>20</v>
      </c>
      <c r="F1325" s="44" t="s">
        <v>2777</v>
      </c>
      <c r="G1325" s="711" t="s">
        <v>40</v>
      </c>
      <c r="H1325" s="589">
        <v>220.90012999999999</v>
      </c>
      <c r="I1325" s="711">
        <v>1</v>
      </c>
      <c r="J1325" s="589">
        <v>220.90012999999999</v>
      </c>
      <c r="K1325" s="589">
        <v>220.90012999999999</v>
      </c>
      <c r="L1325" s="711">
        <v>1</v>
      </c>
      <c r="M1325" s="589">
        <v>220.90012999999999</v>
      </c>
      <c r="N1325" s="6" t="s">
        <v>2782</v>
      </c>
      <c r="O1325" s="712">
        <v>46049</v>
      </c>
      <c r="P1325" s="120" t="str">
        <f>HYPERLINK("https://my.zakupivli.pro/remote/dispatcher/state_purchase_view/65615919", "UA-2026-01-27-001818-a")</f>
        <v>UA-2026-01-27-001818-a</v>
      </c>
      <c r="Q1325" s="589">
        <v>220.90012999999999</v>
      </c>
      <c r="R1325" s="711">
        <v>1</v>
      </c>
      <c r="S1325" s="589">
        <v>220.90012999999999</v>
      </c>
      <c r="T1325" s="712">
        <v>46048</v>
      </c>
      <c r="U1325" s="711"/>
      <c r="V1325" s="711" t="s">
        <v>59</v>
      </c>
    </row>
    <row r="1326" spans="1:22" ht="78" x14ac:dyDescent="0.3">
      <c r="A1326" s="711">
        <v>1320</v>
      </c>
      <c r="B1326" s="711" t="s">
        <v>40</v>
      </c>
      <c r="C1326" s="44" t="s">
        <v>884</v>
      </c>
      <c r="D1326" s="711"/>
      <c r="E1326" s="711" t="s">
        <v>20</v>
      </c>
      <c r="F1326" s="44" t="s">
        <v>2778</v>
      </c>
      <c r="G1326" s="711" t="s">
        <v>40</v>
      </c>
      <c r="H1326" s="589">
        <v>532.22986000000003</v>
      </c>
      <c r="I1326" s="711">
        <v>1</v>
      </c>
      <c r="J1326" s="589">
        <v>532.22986000000003</v>
      </c>
      <c r="K1326" s="589">
        <v>532.22986000000003</v>
      </c>
      <c r="L1326" s="711">
        <v>1</v>
      </c>
      <c r="M1326" s="589">
        <v>532.22986000000003</v>
      </c>
      <c r="N1326" s="6" t="s">
        <v>2783</v>
      </c>
      <c r="O1326" s="712">
        <v>46049</v>
      </c>
      <c r="P1326" s="120" t="str">
        <f>HYPERLINK("https://my.zakupivli.pro/remote/dispatcher/state_purchase_view/65614855", "UA-2026-01-27-001266-a")</f>
        <v>UA-2026-01-27-001266-a</v>
      </c>
      <c r="Q1326" s="589">
        <v>532.22986000000003</v>
      </c>
      <c r="R1326" s="711">
        <v>1</v>
      </c>
      <c r="S1326" s="589">
        <v>532.22986000000003</v>
      </c>
      <c r="T1326" s="712">
        <v>46048</v>
      </c>
      <c r="U1326" s="711"/>
      <c r="V1326" s="711" t="s">
        <v>59</v>
      </c>
    </row>
    <row r="1327" spans="1:22" ht="62.4" x14ac:dyDescent="0.3">
      <c r="A1327" s="713">
        <v>1321</v>
      </c>
      <c r="B1327" s="713" t="s">
        <v>40</v>
      </c>
      <c r="C1327" s="44" t="s">
        <v>884</v>
      </c>
      <c r="D1327" s="713"/>
      <c r="E1327" s="713" t="s">
        <v>20</v>
      </c>
      <c r="F1327" s="44" t="s">
        <v>2784</v>
      </c>
      <c r="G1327" s="713" t="s">
        <v>40</v>
      </c>
      <c r="H1327" s="589">
        <v>399.36309999999997</v>
      </c>
      <c r="I1327" s="713">
        <v>1</v>
      </c>
      <c r="J1327" s="589">
        <v>399.36309999999997</v>
      </c>
      <c r="K1327" s="589">
        <v>399.36309999999997</v>
      </c>
      <c r="L1327" s="713">
        <v>1</v>
      </c>
      <c r="M1327" s="589">
        <v>399.36309999999997</v>
      </c>
      <c r="N1327" s="6" t="s">
        <v>2791</v>
      </c>
      <c r="O1327" s="714">
        <v>46051</v>
      </c>
      <c r="P1327" s="120" t="str">
        <f>HYPERLINK("https://my.zakupivli.pro/remote/dispatcher/state_purchase_view/65733013", "UA-2026-01-29-015937-a")</f>
        <v>UA-2026-01-29-015937-a</v>
      </c>
      <c r="Q1327" s="589">
        <v>399.36309999999997</v>
      </c>
      <c r="R1327" s="713">
        <v>1</v>
      </c>
      <c r="S1327" s="589">
        <v>399.36309999999997</v>
      </c>
      <c r="T1327" s="712">
        <v>46049</v>
      </c>
      <c r="U1327" s="711"/>
      <c r="V1327" s="713" t="s">
        <v>59</v>
      </c>
    </row>
    <row r="1328" spans="1:22" ht="46.8" x14ac:dyDescent="0.3">
      <c r="A1328" s="713">
        <v>1322</v>
      </c>
      <c r="B1328" s="713" t="s">
        <v>40</v>
      </c>
      <c r="C1328" s="44" t="s">
        <v>41</v>
      </c>
      <c r="D1328" s="713"/>
      <c r="E1328" s="713" t="s">
        <v>88</v>
      </c>
      <c r="F1328" s="44" t="s">
        <v>2785</v>
      </c>
      <c r="G1328" s="713" t="s">
        <v>40</v>
      </c>
      <c r="H1328" s="589">
        <v>3694.91</v>
      </c>
      <c r="I1328" s="713">
        <v>1</v>
      </c>
      <c r="J1328" s="589">
        <v>3694.91</v>
      </c>
      <c r="K1328" s="589">
        <v>3694.91</v>
      </c>
      <c r="L1328" s="713">
        <v>1</v>
      </c>
      <c r="M1328" s="589">
        <v>3694.91</v>
      </c>
      <c r="N1328" s="6" t="s">
        <v>2792</v>
      </c>
      <c r="O1328" s="714">
        <v>46051</v>
      </c>
      <c r="P1328" s="120" t="str">
        <f>HYPERLINK("https://my.zakupivli.pro/remote/dispatcher/state_purchase_view/65731508", "UA-2026-01-29-015115-a")</f>
        <v>UA-2026-01-29-015115-a</v>
      </c>
      <c r="Q1328" s="709"/>
      <c r="R1328" s="701"/>
      <c r="S1328" s="709"/>
      <c r="T1328" s="702"/>
      <c r="U1328" s="701"/>
      <c r="V1328" s="701"/>
    </row>
    <row r="1329" spans="1:22" ht="46.8" x14ac:dyDescent="0.3">
      <c r="A1329" s="713">
        <v>1323</v>
      </c>
      <c r="B1329" s="713" t="s">
        <v>40</v>
      </c>
      <c r="C1329" s="44" t="s">
        <v>41</v>
      </c>
      <c r="D1329" s="713"/>
      <c r="E1329" s="713" t="s">
        <v>88</v>
      </c>
      <c r="F1329" s="44" t="s">
        <v>2786</v>
      </c>
      <c r="G1329" s="713" t="s">
        <v>40</v>
      </c>
      <c r="H1329" s="589">
        <v>2119.5500000000002</v>
      </c>
      <c r="I1329" s="713">
        <v>1</v>
      </c>
      <c r="J1329" s="589">
        <v>2119.5500000000002</v>
      </c>
      <c r="K1329" s="589">
        <v>2119.5500000000002</v>
      </c>
      <c r="L1329" s="713">
        <v>1</v>
      </c>
      <c r="M1329" s="589">
        <v>2119.5500000000002</v>
      </c>
      <c r="N1329" s="6" t="s">
        <v>2793</v>
      </c>
      <c r="O1329" s="714">
        <v>46051</v>
      </c>
      <c r="P1329" s="120" t="str">
        <f>HYPERLINK("https://my.zakupivli.pro/remote/dispatcher/state_purchase_view/65730051", "UA-2026-01-29-014554-a")</f>
        <v>UA-2026-01-29-014554-a</v>
      </c>
      <c r="Q1329" s="709"/>
      <c r="R1329" s="701"/>
      <c r="S1329" s="709"/>
      <c r="T1329" s="702"/>
      <c r="U1329" s="701"/>
      <c r="V1329" s="701"/>
    </row>
    <row r="1330" spans="1:22" ht="46.8" x14ac:dyDescent="0.3">
      <c r="A1330" s="713">
        <v>1324</v>
      </c>
      <c r="B1330" s="713" t="s">
        <v>40</v>
      </c>
      <c r="C1330" s="44" t="s">
        <v>41</v>
      </c>
      <c r="D1330" s="713"/>
      <c r="E1330" s="713" t="s">
        <v>88</v>
      </c>
      <c r="F1330" s="44" t="s">
        <v>2787</v>
      </c>
      <c r="G1330" s="713" t="s">
        <v>40</v>
      </c>
      <c r="H1330" s="589">
        <v>3135.39</v>
      </c>
      <c r="I1330" s="713">
        <v>1</v>
      </c>
      <c r="J1330" s="589">
        <v>3135.39</v>
      </c>
      <c r="K1330" s="589">
        <v>3135.39</v>
      </c>
      <c r="L1330" s="713">
        <v>1</v>
      </c>
      <c r="M1330" s="589">
        <v>3135.39</v>
      </c>
      <c r="N1330" s="6" t="s">
        <v>2794</v>
      </c>
      <c r="O1330" s="714">
        <v>46051</v>
      </c>
      <c r="P1330" s="120" t="str">
        <f>HYPERLINK("https://my.zakupivli.pro/remote/dispatcher/state_purchase_view/65728361", "UA-2026-01-29-013820-a")</f>
        <v>UA-2026-01-29-013820-a</v>
      </c>
      <c r="Q1330" s="709"/>
      <c r="R1330" s="701"/>
      <c r="S1330" s="709"/>
      <c r="T1330" s="702"/>
      <c r="U1330" s="701"/>
      <c r="V1330" s="701"/>
    </row>
    <row r="1331" spans="1:22" ht="46.8" x14ac:dyDescent="0.3">
      <c r="A1331" s="713">
        <v>1325</v>
      </c>
      <c r="B1331" s="713" t="s">
        <v>21</v>
      </c>
      <c r="C1331" s="44" t="s">
        <v>87</v>
      </c>
      <c r="D1331" s="713"/>
      <c r="E1331" s="713" t="s">
        <v>88</v>
      </c>
      <c r="F1331" s="44" t="s">
        <v>2788</v>
      </c>
      <c r="G1331" s="713" t="s">
        <v>2755</v>
      </c>
      <c r="H1331" s="589"/>
      <c r="I1331" s="713">
        <v>1</v>
      </c>
      <c r="J1331" s="589">
        <v>1800</v>
      </c>
      <c r="K1331" s="589"/>
      <c r="L1331" s="713">
        <v>1</v>
      </c>
      <c r="M1331" s="589">
        <v>1800</v>
      </c>
      <c r="N1331" s="6" t="s">
        <v>2795</v>
      </c>
      <c r="O1331" s="714">
        <v>46051</v>
      </c>
      <c r="P1331" s="120" t="str">
        <f>HYPERLINK("https://my.zakupivli.pro/remote/dispatcher/state_purchase_view/65710895", "UA-2026-01-29-005760-a")</f>
        <v>UA-2026-01-29-005760-a</v>
      </c>
      <c r="Q1331" s="701"/>
      <c r="R1331" s="701"/>
      <c r="S1331" s="709"/>
      <c r="T1331" s="702"/>
      <c r="U1331" s="701"/>
      <c r="V1331" s="701"/>
    </row>
    <row r="1332" spans="1:22" ht="46.8" x14ac:dyDescent="0.3">
      <c r="A1332" s="713">
        <v>1326</v>
      </c>
      <c r="B1332" s="713" t="s">
        <v>21</v>
      </c>
      <c r="C1332" s="44" t="s">
        <v>87</v>
      </c>
      <c r="D1332" s="713"/>
      <c r="E1332" s="713" t="s">
        <v>88</v>
      </c>
      <c r="F1332" s="44" t="s">
        <v>2789</v>
      </c>
      <c r="G1332" s="713" t="s">
        <v>2755</v>
      </c>
      <c r="H1332" s="589"/>
      <c r="I1332" s="713">
        <v>5</v>
      </c>
      <c r="J1332" s="589">
        <v>4500</v>
      </c>
      <c r="K1332" s="589"/>
      <c r="L1332" s="713">
        <v>5</v>
      </c>
      <c r="M1332" s="589">
        <v>4500</v>
      </c>
      <c r="N1332" s="6" t="s">
        <v>2796</v>
      </c>
      <c r="O1332" s="714">
        <v>46051</v>
      </c>
      <c r="P1332" s="120" t="str">
        <f>HYPERLINK("https://my.zakupivli.pro/remote/dispatcher/state_purchase_view/65710354", "UA-2026-01-29-005560-a")</f>
        <v>UA-2026-01-29-005560-a</v>
      </c>
      <c r="Q1332" s="701"/>
      <c r="R1332" s="701"/>
      <c r="S1332" s="709"/>
      <c r="T1332" s="702"/>
      <c r="U1332" s="701"/>
      <c r="V1332" s="701"/>
    </row>
    <row r="1333" spans="1:22" ht="46.8" x14ac:dyDescent="0.3">
      <c r="A1333" s="713">
        <v>1327</v>
      </c>
      <c r="B1333" s="713" t="s">
        <v>21</v>
      </c>
      <c r="C1333" s="44" t="s">
        <v>87</v>
      </c>
      <c r="D1333" s="713"/>
      <c r="E1333" s="713" t="s">
        <v>88</v>
      </c>
      <c r="F1333" s="44" t="s">
        <v>2790</v>
      </c>
      <c r="G1333" s="713" t="s">
        <v>185</v>
      </c>
      <c r="H1333" s="589"/>
      <c r="I1333" s="713">
        <v>4</v>
      </c>
      <c r="J1333" s="589">
        <v>5346.4</v>
      </c>
      <c r="K1333" s="589"/>
      <c r="L1333" s="713">
        <v>4</v>
      </c>
      <c r="M1333" s="589">
        <v>5346.4</v>
      </c>
      <c r="N1333" s="6" t="s">
        <v>2797</v>
      </c>
      <c r="O1333" s="714">
        <v>46051</v>
      </c>
      <c r="P1333" s="120" t="str">
        <f>HYPERLINK("https://my.zakupivli.pro/remote/dispatcher/state_purchase_view/65710197", "UA-2026-01-29-005464-a")</f>
        <v>UA-2026-01-29-005464-a</v>
      </c>
      <c r="Q1333" s="701"/>
      <c r="R1333" s="701"/>
      <c r="S1333" s="709"/>
      <c r="T1333" s="702"/>
      <c r="U1333" s="701"/>
      <c r="V1333" s="701"/>
    </row>
    <row r="1334" spans="1:22" x14ac:dyDescent="0.3">
      <c r="A1334" s="713">
        <v>1328</v>
      </c>
      <c r="B1334" s="713"/>
      <c r="C1334" s="713"/>
      <c r="D1334" s="713"/>
      <c r="E1334" s="713"/>
      <c r="F1334" s="713"/>
      <c r="G1334" s="713"/>
      <c r="H1334" s="589"/>
      <c r="I1334" s="713"/>
      <c r="J1334" s="589"/>
      <c r="K1334" s="589"/>
      <c r="L1334" s="713"/>
      <c r="M1334" s="589"/>
      <c r="N1334" s="713"/>
      <c r="O1334" s="714"/>
      <c r="P1334" s="713"/>
      <c r="Q1334" s="713"/>
      <c r="R1334" s="713"/>
      <c r="S1334" s="523"/>
      <c r="T1334" s="524"/>
      <c r="U1334" s="523"/>
      <c r="V1334" s="523"/>
    </row>
    <row r="1335" spans="1:22" x14ac:dyDescent="0.3">
      <c r="A1335" s="711">
        <v>1329</v>
      </c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711">
        <v>1330</v>
      </c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711">
        <v>1331</v>
      </c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711">
        <v>1332</v>
      </c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711">
        <v>1333</v>
      </c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711">
        <v>1334</v>
      </c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711">
        <v>1335</v>
      </c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711">
        <v>1336</v>
      </c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711">
        <v>1337</v>
      </c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711">
        <v>1338</v>
      </c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xmlns:xlrd2="http://schemas.microsoft.com/office/spreadsheetml/2017/richdata2" ref="A5:V204">
    <sortCondition ref="O4"/>
  </sortState>
  <mergeCells count="17">
    <mergeCell ref="T2:T3"/>
    <mergeCell ref="U2:U3"/>
    <mergeCell ref="V2:V3"/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  <mergeCell ref="F2:F3"/>
    <mergeCell ref="Q2:S2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  <hyperlink ref="P1177" r:id="rId2321" display="https://my.zakupivli.pro/remote/dispatcher/state_purchase_view/62233171" xr:uid="{6276779C-488C-47B6-813D-03F3C4A34A08}"/>
    <hyperlink ref="P1178" r:id="rId2322" display="https://my.zakupivli.pro/remote/dispatcher/state_purchase_view/62233167" xr:uid="{5B67B25F-41D3-4583-A8E0-3816D3B3C33D}"/>
    <hyperlink ref="P1179" r:id="rId2323" display="https://my.zakupivli.pro/remote/dispatcher/state_purchase_view/62218308" xr:uid="{4B3B70FE-FCB7-4F43-B226-1A07610DF84B}"/>
    <hyperlink ref="N1177" r:id="rId2324" xr:uid="{B98BF1A8-B448-47BA-AD5B-293932FAA237}"/>
    <hyperlink ref="N1178" r:id="rId2325" xr:uid="{C5221E81-BBB7-4EF7-BF33-082642A4D5E4}"/>
    <hyperlink ref="N1179" r:id="rId2326" xr:uid="{FAAF7DBB-8603-47BF-B6D2-F8FDB5B9C074}"/>
    <hyperlink ref="P1180" r:id="rId2327" display="https://my.zakupivli.pro/remote/dispatcher/state_purchase_view/62255275" xr:uid="{F9882453-11D1-417C-95E2-EE8936CDCE89}"/>
    <hyperlink ref="P1181" r:id="rId2328" display="https://my.zakupivli.pro/remote/dispatcher/state_purchase_view/62254986" xr:uid="{86709EF3-55FF-499F-A860-50EEB7C5B452}"/>
    <hyperlink ref="N1180" r:id="rId2329" xr:uid="{D98EBDEA-E21D-4585-8519-174BB59FB799}"/>
    <hyperlink ref="N1181" r:id="rId2330" xr:uid="{C7A231DA-EC2D-4244-8388-5295186CA906}"/>
    <hyperlink ref="P1182" r:id="rId2331" display="https://my.zakupivli.pro/remote/dispatcher/state_purchase_view/62294874" xr:uid="{E83511D6-508A-48FB-BDA5-CEA61CBA6A64}"/>
    <hyperlink ref="P1183" r:id="rId2332" display="https://my.zakupivli.pro/remote/dispatcher/state_purchase_view/62293226" xr:uid="{BD47357C-ED79-4C4F-BF4A-BCD1BCD750BA}"/>
    <hyperlink ref="P1184" r:id="rId2333" display="https://my.zakupivli.pro/remote/dispatcher/state_purchase_view/62282984" xr:uid="{E7A702EC-1143-481F-A1B5-42720DD74359}"/>
    <hyperlink ref="N1182" r:id="rId2334" xr:uid="{35C62C88-FDA1-4548-8EC2-7B224C1C6D24}"/>
    <hyperlink ref="N1183" r:id="rId2335" xr:uid="{9A8DF79A-E2D7-4678-BEC6-8E3ACE997D8F}"/>
    <hyperlink ref="N1184" r:id="rId2336" xr:uid="{5D4DC0D1-9C5B-4FC1-BF33-9B6F345B818D}"/>
    <hyperlink ref="P1185" r:id="rId2337" display="https://my.zakupivli.pro/remote/dispatcher/state_purchase_view/62325380" xr:uid="{CE7499A2-2121-4BD2-846B-550A2D9AE7FB}"/>
    <hyperlink ref="N1185" r:id="rId2338" xr:uid="{067B7C85-E909-47E9-82AA-DD936FC7771E}"/>
    <hyperlink ref="P1186" r:id="rId2339" display="https://my.zakupivli.pro/remote/dispatcher/state_purchase_view/62380160" xr:uid="{6CB50FFC-D00F-408D-A751-8B5AE034C87F}"/>
    <hyperlink ref="P1187" r:id="rId2340" display="https://my.zakupivli.pro/remote/dispatcher/state_purchase_view/62379747" xr:uid="{3D0AFA79-D2CD-4514-8CBC-F8273FB09965}"/>
    <hyperlink ref="P1188" r:id="rId2341" display="https://my.zakupivli.pro/remote/dispatcher/state_purchase_view/62379482" xr:uid="{AA1DB326-3AAE-4C04-8041-C61412356B1C}"/>
    <hyperlink ref="P1189" r:id="rId2342" display="https://my.zakupivli.pro/remote/dispatcher/state_purchase_view/62379146" xr:uid="{8459AFB2-9E7E-403C-B320-0A6ABE561683}"/>
    <hyperlink ref="P1190" r:id="rId2343" display="https://my.zakupivli.pro/remote/dispatcher/state_purchase_view/62378982" xr:uid="{17444956-82F5-43BE-866E-78DB97A798EC}"/>
    <hyperlink ref="N1186" r:id="rId2344" xr:uid="{A6BE57E3-9289-409A-9C44-E5FDAD48252D}"/>
    <hyperlink ref="N1187" r:id="rId2345" xr:uid="{08FC90DD-CE37-4B99-8CCE-AE0A140B65A8}"/>
    <hyperlink ref="N1188" r:id="rId2346" xr:uid="{D938AF24-216E-498F-970E-B661DC04D535}"/>
    <hyperlink ref="N1189" r:id="rId2347" xr:uid="{326CDFA1-2A6F-4EE6-9EC8-1932E900FB50}"/>
    <hyperlink ref="N1190" r:id="rId2348" xr:uid="{D93B858D-A64D-4C5A-88F5-C7CAEE413952}"/>
    <hyperlink ref="P1191" r:id="rId2349" display="https://my.zakupivli.pro/remote/dispatcher/state_purchase_view/62400402" xr:uid="{F8387FF3-D3BB-4BFF-9038-E2B6A3ED07E6}"/>
    <hyperlink ref="P1192" r:id="rId2350" display="https://my.zakupivli.pro/remote/dispatcher/state_purchase_view/62399381" xr:uid="{C4DEC7D2-BB63-479D-9755-EA3BF84ECCB4}"/>
    <hyperlink ref="P1193" r:id="rId2351" display="https://my.zakupivli.pro/remote/dispatcher/state_purchase_view/62399033" xr:uid="{5C33547F-03F4-42DD-9972-A498D7228245}"/>
    <hyperlink ref="N1191" r:id="rId2352" xr:uid="{8B2628D8-533F-4F67-8E17-B0B9B69FC24A}"/>
    <hyperlink ref="N1192" r:id="rId2353" xr:uid="{07C538DC-EE70-4F8A-9EB3-2C1C7A9B103D}"/>
    <hyperlink ref="N1193" r:id="rId2354" xr:uid="{64A933E4-414F-4C31-90A7-658CB9D511B0}"/>
    <hyperlink ref="P1194" r:id="rId2355" display="https://my.zakupivli.pro/remote/dispatcher/state_purchase_view/62449848" xr:uid="{31B5E07C-C1C6-41D4-B54A-3C43F1C213E6}"/>
    <hyperlink ref="N1194" r:id="rId2356" xr:uid="{A8A7C9DE-3CAB-40AB-B3C0-B945E63E3C1E}"/>
    <hyperlink ref="P1195" r:id="rId2357" display="https://my.zakupivli.pro/remote/dispatcher/state_purchase_view/62549013" xr:uid="{B0736300-D995-491B-B8D4-5ACA26F88FF7}"/>
    <hyperlink ref="N1195" r:id="rId2358" xr:uid="{3415BF90-9F66-4A22-BC33-08AED49A27D5}"/>
    <hyperlink ref="P1196" r:id="rId2359" display="https://my.zakupivli.pro/remote/dispatcher/state_purchase_view/62631986" xr:uid="{97E77927-C973-4641-99F8-0C838185A17E}"/>
    <hyperlink ref="N1196" r:id="rId2360" xr:uid="{C88F5DEE-2076-423F-AF89-E9D93647C98D}"/>
    <hyperlink ref="P1197" r:id="rId2361" display="https://my.zakupivli.pro/remote/dispatcher/state_purchase_view/62766493" xr:uid="{438F9604-5FF3-4AEF-8DDD-1EFE0521205F}"/>
    <hyperlink ref="P1198" r:id="rId2362" display="https://my.zakupivli.pro/remote/dispatcher/state_purchase_view/62764998" xr:uid="{F38A277A-60FB-4105-8330-8CCCB0422479}"/>
    <hyperlink ref="P1199" r:id="rId2363" display="https://my.zakupivli.pro/remote/dispatcher/state_purchase_view/62761705" xr:uid="{78096B29-D0CA-44F8-93ED-EAD2B3E9A791}"/>
    <hyperlink ref="N1197" r:id="rId2364" xr:uid="{0F03EFAF-3171-446C-87B2-0BFB5C27F3E3}"/>
    <hyperlink ref="N1198" r:id="rId2365" xr:uid="{A14E2A10-294E-4B17-9AFE-46DEF1675038}"/>
    <hyperlink ref="N1199" r:id="rId2366" xr:uid="{2E9B41E7-6F76-45F4-B0D5-8081147C9257}"/>
    <hyperlink ref="P1200" r:id="rId2367" display="https://my.zakupivli.pro/remote/dispatcher/state_purchase_view/62834469" xr:uid="{896076B2-63F0-477D-9697-6F94B5CA1B44}"/>
    <hyperlink ref="P1201" r:id="rId2368" display="https://my.zakupivli.pro/remote/dispatcher/state_purchase_view/62833061" xr:uid="{6780F690-F2E6-4F66-9EAD-2E5025FEF385}"/>
    <hyperlink ref="P1202" r:id="rId2369" display="https://my.zakupivli.pro/remote/dispatcher/state_purchase_view/62831582" xr:uid="{16A678EF-3816-40F1-AA47-0FE1B0808363}"/>
    <hyperlink ref="N1200" r:id="rId2370" xr:uid="{1801494D-F79C-4E81-B4A4-A5023B9BEF68}"/>
    <hyperlink ref="N1201" r:id="rId2371" xr:uid="{14B6B142-D296-4105-9A4B-35F5DC4D975C}"/>
    <hyperlink ref="N1202" r:id="rId2372" xr:uid="{1AEBC0A4-B6CB-4F35-A4B1-6EFAE6A8B381}"/>
    <hyperlink ref="P1203" r:id="rId2373" display="https://my.zakupivli.pro/remote/dispatcher/state_purchase_view/62863987" xr:uid="{D7231BC8-101D-4A1B-A64A-6BC6CCDADFB9}"/>
    <hyperlink ref="P1204" r:id="rId2374" display="https://my.zakupivli.pro/remote/dispatcher/state_purchase_view/62863476" xr:uid="{B6CDA0D6-0542-45EB-8D9A-0742BEDF1E77}"/>
    <hyperlink ref="P1205" r:id="rId2375" display="https://my.zakupivli.pro/remote/dispatcher/state_purchase_view/62863079" xr:uid="{3812231F-E87B-45B2-B51B-C74171AAEAFB}"/>
    <hyperlink ref="P1206" r:id="rId2376" display="https://my.zakupivli.pro/remote/dispatcher/state_purchase_view/62862549" xr:uid="{3C4A95CE-6013-41CE-AB2B-DCE0E12339AC}"/>
    <hyperlink ref="P1207" r:id="rId2377" display="https://my.zakupivli.pro/remote/dispatcher/state_purchase_view/62855820" xr:uid="{955CD991-691D-4E9F-8C5C-ECDB8EED9542}"/>
    <hyperlink ref="P1208" r:id="rId2378" display="https://my.zakupivli.pro/remote/dispatcher/state_purchase_view/62855366" xr:uid="{220AECAA-5C6C-4F3E-9DF4-4BCB2CF866CB}"/>
    <hyperlink ref="P1209" r:id="rId2379" display="https://my.zakupivli.pro/remote/dispatcher/state_purchase_view/62853645" xr:uid="{577C85A6-0031-4DCD-9C0C-6042F1B7327E}"/>
    <hyperlink ref="P1210" r:id="rId2380" display="https://my.zakupivli.pro/remote/dispatcher/state_purchase_view/62853247" xr:uid="{F817D342-3F2A-4B0A-8868-13F2BE634E7B}"/>
    <hyperlink ref="P1211" r:id="rId2381" display="https://my.zakupivli.pro/remote/dispatcher/state_purchase_view/62852695" xr:uid="{043740B3-7022-4F00-AA17-9E9F4F6A8CFB}"/>
    <hyperlink ref="N1203" r:id="rId2382" xr:uid="{1C3FC93C-CFF1-47EF-BD94-59E89C0AACD0}"/>
    <hyperlink ref="N1204" r:id="rId2383" xr:uid="{3DA232BA-B7C6-4AB7-B186-D55E85D94650}"/>
    <hyperlink ref="N1205" r:id="rId2384" xr:uid="{D7835707-B256-4778-B2D3-E3CFF7D798A2}"/>
    <hyperlink ref="N1206" r:id="rId2385" xr:uid="{4364976D-38C1-465C-A487-512F3C4718A8}"/>
    <hyperlink ref="N1207" r:id="rId2386" xr:uid="{2ED05747-4901-42A5-B711-01C39ECBE0C7}"/>
    <hyperlink ref="N1208" r:id="rId2387" xr:uid="{582A33D4-92C0-4980-A2ED-57B6D9579683}"/>
    <hyperlink ref="N1209" r:id="rId2388" xr:uid="{F90C8617-2117-457B-AD60-1845C4B04C98}"/>
    <hyperlink ref="N1210" r:id="rId2389" xr:uid="{B783B548-2A03-4786-8C2E-D68A68B84F8B}"/>
    <hyperlink ref="N1211" r:id="rId2390" xr:uid="{EF6B6C2D-ACB5-4005-BCC3-3CF31513CAA8}"/>
    <hyperlink ref="P1212" r:id="rId2391" display="https://my.zakupivli.pro/remote/dispatcher/state_purchase_view/62909383" xr:uid="{185C6715-321E-472E-8F5F-E2A68B1E111C}"/>
    <hyperlink ref="P1213" r:id="rId2392" display="https://my.zakupivli.pro/remote/dispatcher/state_purchase_view/62909010" xr:uid="{1796362E-1688-4694-8AED-37670BA42A65}"/>
    <hyperlink ref="P1214" r:id="rId2393" display="https://my.zakupivli.pro/remote/dispatcher/state_purchase_view/62906389" xr:uid="{5BEF1F27-3012-4774-B8D2-1C8FC1434E21}"/>
    <hyperlink ref="N1212" r:id="rId2394" xr:uid="{8E48AAEF-374C-414C-BF43-30224C781FB8}"/>
    <hyperlink ref="N1213" r:id="rId2395" xr:uid="{171C3A2B-57AF-4189-A697-6B290579DC13}"/>
    <hyperlink ref="N1214" r:id="rId2396" xr:uid="{8A91B1A4-2EC3-4D16-A4D5-B95A9C10106C}"/>
    <hyperlink ref="P1215" r:id="rId2397" display="https://my.zakupivli.pro/remote/dispatcher/state_purchase_view/62935235" xr:uid="{ED9EB9DB-7D33-426A-A605-0132B197B5F0}"/>
    <hyperlink ref="P1216" r:id="rId2398" display="https://my.zakupivli.pro/remote/dispatcher/state_purchase_view/62935086" xr:uid="{39530989-75A9-4F27-A3C7-C2B09CFB2254}"/>
    <hyperlink ref="N1215" r:id="rId2399" xr:uid="{A70E557B-A188-484B-BC2B-7457E4848481}"/>
    <hyperlink ref="N1216" r:id="rId2400" xr:uid="{A3822217-6B29-42E6-A5AA-E646E574E55A}"/>
    <hyperlink ref="P1217" r:id="rId2401" display="https://my.zakupivli.pro/remote/dispatcher/state_purchase_view/63012648" xr:uid="{78F73848-DAA8-41DE-8BAD-A9CB340923E0}"/>
    <hyperlink ref="N1217" r:id="rId2402" xr:uid="{CDF0772B-924E-4D1C-83BB-BA8457C30828}"/>
    <hyperlink ref="P1218" r:id="rId2403" display="https://my.zakupivli.pro/remote/dispatcher/state_purchase_view/63098968" xr:uid="{6AD8499C-8D9E-49B0-AC61-0AC282DA0164}"/>
    <hyperlink ref="P1219" r:id="rId2404" display="https://my.zakupivli.pro/remote/dispatcher/state_purchase_view/63074278" xr:uid="{9967868F-9043-4FC8-9A19-24D97E6719A1}"/>
    <hyperlink ref="P1220" r:id="rId2405" display="https://my.zakupivli.pro/remote/dispatcher/state_purchase_view/63073923" xr:uid="{411EEAA7-4E7E-4E9A-84DD-B43DFBCFB752}"/>
    <hyperlink ref="P1221" r:id="rId2406" display="https://my.zakupivli.pro/remote/dispatcher/state_purchase_view/63073781" xr:uid="{80A0C6E8-FB79-46B9-ACED-80AF411A0769}"/>
    <hyperlink ref="P1222" r:id="rId2407" display="https://my.zakupivli.pro/remote/dispatcher/state_purchase_view/63073212" xr:uid="{E4B35117-1F7F-48FC-BEA4-1EBBB0AF1586}"/>
    <hyperlink ref="N1218" r:id="rId2408" xr:uid="{8D635FBD-6A00-4A4F-8A95-75FF61FBE135}"/>
    <hyperlink ref="N1219" r:id="rId2409" xr:uid="{D191E4E7-8029-48E1-B416-B60FC33D96B4}"/>
    <hyperlink ref="N1220" r:id="rId2410" xr:uid="{6EC5EBDF-BAA5-4BEA-96EC-FB95E48869BF}"/>
    <hyperlink ref="N1221" r:id="rId2411" xr:uid="{DFF2A175-4D30-464F-8827-3299E5512B96}"/>
    <hyperlink ref="N1222" r:id="rId2412" xr:uid="{3A1D23A0-F854-42BA-9A10-B8EB10F7BB68}"/>
    <hyperlink ref="P1223" r:id="rId2413" display="https://my.zakupivli.pro/remote/dispatcher/state_purchase_view/63122266" xr:uid="{331538C7-0DE8-4EC0-973C-C4565EA41C69}"/>
    <hyperlink ref="N1223" r:id="rId2414" xr:uid="{E0E437D7-82C6-43AF-828B-28FD98D5591A}"/>
    <hyperlink ref="P1224" r:id="rId2415" display="https://my.zakupivli.pro/remote/dispatcher/state_purchase_view/63132864" xr:uid="{45F0F254-2580-4AE4-B360-0D754BF162F9}"/>
    <hyperlink ref="P1225" r:id="rId2416" display="https://my.zakupivli.pro/remote/dispatcher/state_purchase_view/63132800" xr:uid="{D8A00DE7-5A4E-4CFB-99DB-4804AAA42926}"/>
    <hyperlink ref="N1224" r:id="rId2417" xr:uid="{3B49121B-6237-4556-AFDB-81D83915FD08}"/>
    <hyperlink ref="N1225" r:id="rId2418" xr:uid="{7EF02441-F8E4-4B8A-B904-B01633327D61}"/>
    <hyperlink ref="P1226" r:id="rId2419" display="https://my.zakupivli.pro/remote/dispatcher/state_purchase_view/63231111" xr:uid="{277B9F7A-9A22-48F1-8CCA-141899AF044C}"/>
    <hyperlink ref="P1227" r:id="rId2420" display="https://my.zakupivli.pro/remote/dispatcher/state_purchase_view/63230963" xr:uid="{6D0E8F9B-34DB-4882-9E71-871F009FE279}"/>
    <hyperlink ref="N1226" r:id="rId2421" xr:uid="{9D85F17D-AE7A-49BD-89D2-CA12000C0838}"/>
    <hyperlink ref="N1227" r:id="rId2422" xr:uid="{6F8B0633-992B-461D-B4C3-71F92DBEA5D4}"/>
    <hyperlink ref="P1228" r:id="rId2423" display="https://my.zakupivli.pro/remote/dispatcher/state_purchase_view/63359805" xr:uid="{7CEC4C9A-309D-4F35-AF1E-ACCB6BBF7DCA}"/>
    <hyperlink ref="N1228" r:id="rId2424" xr:uid="{A29A22C3-ABFF-418A-A4F0-3FE2065835D7}"/>
    <hyperlink ref="P1229" r:id="rId2425" display="https://my.zakupivli.pro/remote/dispatcher/state_purchase_view/63417448" xr:uid="{32602881-83DE-4B88-B9A4-AB82E0FC048C}"/>
    <hyperlink ref="P1230" r:id="rId2426" display="https://my.zakupivli.pro/remote/dispatcher/state_purchase_view/63415282" xr:uid="{5104EDFD-4FD1-475B-A2A1-5F1351C3F160}"/>
    <hyperlink ref="P1231" r:id="rId2427" display="https://my.zakupivli.pro/remote/dispatcher/state_purchase_view/63414761" xr:uid="{F9E3BB04-845E-47AD-8B09-DBD0939AE1A0}"/>
    <hyperlink ref="P1232" r:id="rId2428" display="https://my.zakupivli.pro/remote/dispatcher/state_purchase_view/63414449" xr:uid="{70318BA8-6F70-414A-A9BC-F6C8A986A7E1}"/>
    <hyperlink ref="P1233" r:id="rId2429" display="https://my.zakupivli.pro/remote/dispatcher/state_purchase_view/63409896" xr:uid="{FA1E5B6C-B5E6-4BAE-9628-67B6447802E9}"/>
    <hyperlink ref="P1234" r:id="rId2430" display="https://my.zakupivli.pro/remote/dispatcher/state_purchase_view/63401610" xr:uid="{786B9056-C460-4BAC-9189-A9241F46EB9B}"/>
    <hyperlink ref="N1229" r:id="rId2431" xr:uid="{9EC93D06-D944-47C9-B0D5-D3E1E305398C}"/>
    <hyperlink ref="N1230" r:id="rId2432" xr:uid="{856906DA-34AA-4E76-ACD1-4DFC08BF2ACF}"/>
    <hyperlink ref="N1231" r:id="rId2433" xr:uid="{130165FA-53AD-436F-B779-FE74931E06B1}"/>
    <hyperlink ref="N1232" r:id="rId2434" xr:uid="{6893B425-8483-4A80-994F-0460E8E603A7}"/>
    <hyperlink ref="N1233" r:id="rId2435" xr:uid="{006A2739-963F-49D0-8342-D54028625886}"/>
    <hyperlink ref="N1234" r:id="rId2436" xr:uid="{6F388051-3418-46DD-BAF9-87FAA4397E5F}"/>
    <hyperlink ref="P1235" r:id="rId2437" display="https://my.zakupivli.pro/remote/dispatcher/state_purchase_view/63503005" xr:uid="{6E884DC5-D4C3-42E3-B0A2-E790113CF820}"/>
    <hyperlink ref="P1236" r:id="rId2438" display="https://my.zakupivli.pro/remote/dispatcher/state_purchase_view/63502920" xr:uid="{171DDF89-C814-42CF-980F-C48FFCD26F8E}"/>
    <hyperlink ref="P1237" r:id="rId2439" display="https://my.zakupivli.pro/remote/dispatcher/state_purchase_view/63502760" xr:uid="{DE133CF6-B6DF-4ABC-8CFD-2FEDC9BDEE6C}"/>
    <hyperlink ref="P1238" r:id="rId2440" display="https://my.zakupivli.pro/remote/dispatcher/state_purchase_view/63502755" xr:uid="{03291837-A97D-4885-8DA4-93A161D5DC5A}"/>
    <hyperlink ref="P1239" r:id="rId2441" display="https://my.zakupivli.pro/remote/dispatcher/state_purchase_view/63502354" xr:uid="{E4A62939-AC5D-4979-BBE9-C1BFB0164819}"/>
    <hyperlink ref="P1240" r:id="rId2442" display="https://my.zakupivli.pro/remote/dispatcher/state_purchase_view/63502201" xr:uid="{6ABEF7CA-CC62-44C8-BF8A-DB450B889F82}"/>
    <hyperlink ref="P1241" r:id="rId2443" display="https://my.zakupivli.pro/remote/dispatcher/state_purchase_view/63540537" xr:uid="{72958C6F-B38E-4801-AF66-1A7C1705DF22}"/>
    <hyperlink ref="P1242" r:id="rId2444" display="https://my.zakupivli.pro/remote/dispatcher/state_purchase_view/63539971" xr:uid="{861B1DA7-C06F-4BE4-86C4-C9E635C12EF9}"/>
    <hyperlink ref="P1243" r:id="rId2445" display="https://my.zakupivli.pro/remote/dispatcher/state_purchase_view/63539895" xr:uid="{947ABA2D-521F-4DDA-BA5D-10B1B5CE703B}"/>
    <hyperlink ref="P1244" r:id="rId2446" display="https://my.zakupivli.pro/remote/dispatcher/state_purchase_view/63539434" xr:uid="{D1B9C2B6-71E3-4F2F-9CAD-5C30D627191F}"/>
    <hyperlink ref="P1245" r:id="rId2447" display="https://my.zakupivli.pro/remote/dispatcher/state_purchase_view/63520268" xr:uid="{D12DC327-1B72-45D9-9FCB-5CB2A948409B}"/>
    <hyperlink ref="N1235" r:id="rId2448" xr:uid="{D29BB41E-5AFA-4A3F-90CA-5FD9010D0B38}"/>
    <hyperlink ref="N1236" r:id="rId2449" xr:uid="{906B67B9-390D-45C6-9C6D-7673E3563A05}"/>
    <hyperlink ref="N1237" r:id="rId2450" xr:uid="{840301B8-5148-4BDD-B4E4-2AB6BBEC0699}"/>
    <hyperlink ref="N1238" r:id="rId2451" xr:uid="{E34B176F-E15F-4C3B-8DA3-A1AEE091BA01}"/>
    <hyperlink ref="N1239" r:id="rId2452" xr:uid="{E3ADA1EE-7B37-44CC-8CA5-79FE404DE72B}"/>
    <hyperlink ref="N1240" r:id="rId2453" xr:uid="{110828FA-06F9-4A88-8CED-F9B0A124812D}"/>
    <hyperlink ref="N1241" r:id="rId2454" xr:uid="{6C962916-4C4E-476B-B66F-5CA6D267808B}"/>
    <hyperlink ref="N1242" r:id="rId2455" xr:uid="{B0F766EB-8C65-408B-9992-838352E60CE5}"/>
    <hyperlink ref="N1243" r:id="rId2456" xr:uid="{805701CF-10C1-42DF-8649-0DF8CA210830}"/>
    <hyperlink ref="N1244" r:id="rId2457" xr:uid="{3BB376FD-3994-4003-BF87-ABD3B6EBC7D7}"/>
    <hyperlink ref="N1245" r:id="rId2458" xr:uid="{B7BFB1FE-3547-47B4-BC9E-B6D425B00204}"/>
    <hyperlink ref="P1246" r:id="rId2459" display="https://my.zakupivli.pro/remote/dispatcher/state_purchase_view/63622866" xr:uid="{6B52EAF2-6FC0-41CD-962E-D0E5B554270B}"/>
    <hyperlink ref="P1247" r:id="rId2460" display="https://my.zakupivli.pro/remote/dispatcher/state_purchase_view/63612894" xr:uid="{AD8A9567-F3A8-4CC7-B83E-2B951CD7F97E}"/>
    <hyperlink ref="P1248" r:id="rId2461" display="https://my.zakupivli.pro/remote/dispatcher/state_purchase_view/63612742" xr:uid="{85A5F178-A041-4AAB-9696-A2CB76DAB45F}"/>
    <hyperlink ref="P1249" r:id="rId2462" display="https://my.zakupivli.pro/remote/dispatcher/state_purchase_view/63612349" xr:uid="{6AF7E13A-5FFE-4902-8911-234D50059E57}"/>
    <hyperlink ref="N1246" r:id="rId2463" xr:uid="{6A37EC61-A281-406D-81F3-0DC9A20E71F6}"/>
    <hyperlink ref="N1247" r:id="rId2464" xr:uid="{D323E05E-CB8D-4901-9D67-6D73A4AA43D8}"/>
    <hyperlink ref="N1248" r:id="rId2465" xr:uid="{3A4031DB-A8B8-4704-877C-C6777E30F778}"/>
    <hyperlink ref="N1249" r:id="rId2466" xr:uid="{4A4FEE03-F606-4FE6-89BA-63B1DC4E0CF2}"/>
    <hyperlink ref="P1250" r:id="rId2467" display="https://my.zakupivli.pro/remote/dispatcher/state_purchase_view/63756101" xr:uid="{50C34ACE-3030-4EFA-B1E4-24C5AD94DACE}"/>
    <hyperlink ref="N1250" r:id="rId2468" xr:uid="{A7E0FDA7-C31D-43B6-9C8A-2136EE953392}"/>
    <hyperlink ref="P1251" r:id="rId2469" display="https://my.zakupivli.pro/remote/dispatcher/state_purchase_view/63816588" xr:uid="{052E94F1-BD27-4E13-82B8-6316305204DC}"/>
    <hyperlink ref="P1252" r:id="rId2470" display="https://my.zakupivli.pro/remote/dispatcher/state_purchase_view/63816318" xr:uid="{3FB48A4C-698B-4E4A-BFA3-8C4B84C92034}"/>
    <hyperlink ref="P1253" r:id="rId2471" display="https://my.zakupivli.pro/remote/dispatcher/state_purchase_view/63816045" xr:uid="{2EC7A772-0153-4DFD-B2A6-0ED2FF2A755A}"/>
    <hyperlink ref="P1254" r:id="rId2472" display="https://my.zakupivli.pro/remote/dispatcher/state_purchase_view/63815840" xr:uid="{9187767C-F2D2-4EFF-9191-9DC280572BEC}"/>
    <hyperlink ref="P1255" r:id="rId2473" display="https://my.zakupivli.pro/remote/dispatcher/state_purchase_view/63815649" xr:uid="{B7A24AC9-7BE4-4192-A37F-345F6CD22C3C}"/>
    <hyperlink ref="P1256" r:id="rId2474" display="https://my.zakupivli.pro/remote/dispatcher/state_purchase_view/63814782" xr:uid="{97FCA324-C52F-4281-A4E4-FFCAD91964C1}"/>
    <hyperlink ref="P1257" r:id="rId2475" display="https://my.zakupivli.pro/remote/dispatcher/state_purchase_view/63807696" xr:uid="{36743A3C-8ED3-4DB1-B220-A4CF48BC6714}"/>
    <hyperlink ref="N1251" r:id="rId2476" xr:uid="{C162CD6B-550A-474A-9A8E-5430A9D2D480}"/>
    <hyperlink ref="N1252" r:id="rId2477" xr:uid="{47A8A028-B5A8-4E0C-8ED0-ADEADC30EA1E}"/>
    <hyperlink ref="N1253" r:id="rId2478" xr:uid="{03ACF36C-EFCF-4629-9884-5FF3F1B50C80}"/>
    <hyperlink ref="N1254" r:id="rId2479" xr:uid="{0B71507F-85B4-4B67-B86C-25F8D2034950}"/>
    <hyperlink ref="N1255" r:id="rId2480" xr:uid="{F851E494-A0A3-443D-B3E0-6F8B362DC168}"/>
    <hyperlink ref="N1256" r:id="rId2481" xr:uid="{B705C64E-1B02-4425-93D7-14BB2952C1A0}"/>
    <hyperlink ref="N1257" r:id="rId2482" xr:uid="{3EA608A6-0CA7-4B6B-AD1E-84403B486C27}"/>
    <hyperlink ref="P1258" r:id="rId2483" display="https://my.zakupivli.pro/remote/dispatcher/state_purchase_view/63938966" xr:uid="{D73B6E3F-3BC0-4FEE-B3AF-80DFB2AC8407}"/>
    <hyperlink ref="N1258" r:id="rId2484" xr:uid="{184DCA2E-4F7A-443B-BA9B-94D42C77DCD4}"/>
    <hyperlink ref="P1259" r:id="rId2485" display="https://my.zakupivli.pro/remote/dispatcher/state_purchase_view/63982783" xr:uid="{5BADEF7C-A8B2-40BD-864A-5DF8F6AA425A}"/>
    <hyperlink ref="N1259" r:id="rId2486" xr:uid="{66959F26-ECAA-4C7E-970A-B8406BD11848}"/>
    <hyperlink ref="P1260" r:id="rId2487" display="https://my.zakupivli.pro/remote/dispatcher/state_purchase_view/64233509" xr:uid="{433FEBF6-B323-4356-954D-355F707739CC}"/>
    <hyperlink ref="P1261" r:id="rId2488" display="https://my.zakupivli.pro/remote/dispatcher/state_purchase_view/64233392" xr:uid="{5564864D-5E28-478D-80CE-B77DF3735303}"/>
    <hyperlink ref="P1262" r:id="rId2489" display="https://my.zakupivli.pro/remote/dispatcher/state_purchase_view/64233367" xr:uid="{DFE4E079-290C-416C-A1D4-075806A62F83}"/>
    <hyperlink ref="P1263" r:id="rId2490" display="https://my.zakupivli.pro/remote/dispatcher/state_purchase_view/64232970" xr:uid="{E6371938-EFE6-4390-9262-2BC2FC15E9C7}"/>
    <hyperlink ref="P1264" r:id="rId2491" display="https://my.zakupivli.pro/remote/dispatcher/state_purchase_view/64232946" xr:uid="{D754B592-B998-47FF-A9D0-BC2EB437373C}"/>
    <hyperlink ref="P1265" r:id="rId2492" display="https://my.zakupivli.pro/remote/dispatcher/state_purchase_view/64232565" xr:uid="{D4006712-9834-4429-B14A-5655CD7B765D}"/>
    <hyperlink ref="N1260" r:id="rId2493" xr:uid="{BFEBEC7B-9D45-4BFF-B4B7-36E61DFA3548}"/>
    <hyperlink ref="N1261" r:id="rId2494" xr:uid="{222D4153-CA13-4386-8239-8976A7821A12}"/>
    <hyperlink ref="N1262" r:id="rId2495" xr:uid="{A097CE71-F7ED-4E30-B19F-A50FABBB93CB}"/>
    <hyperlink ref="N1263" r:id="rId2496" xr:uid="{E98BE16D-19B2-43FF-91A4-9EFA2345F636}"/>
    <hyperlink ref="N1264" r:id="rId2497" xr:uid="{C0EB2F50-A284-4AD3-A5A4-6785C5B53CE9}"/>
    <hyperlink ref="N1265" r:id="rId2498" xr:uid="{7A3AF35C-B12D-49C9-A9A0-261C63BB37A4}"/>
    <hyperlink ref="P1266" r:id="rId2499" display="https://my.zakupivli.pro/remote/dispatcher/state_purchase_view/64324031" xr:uid="{F3D01D4D-E667-4755-A81F-98E69C9CF039}"/>
    <hyperlink ref="P1267" r:id="rId2500" display="https://my.zakupivli.pro/remote/dispatcher/state_purchase_view/64309003" xr:uid="{AD00A839-47DA-4659-9963-311D750C31E2}"/>
    <hyperlink ref="N1266" r:id="rId2501" xr:uid="{B8EB7C07-B25B-42F1-A732-DDD5584375A3}"/>
    <hyperlink ref="N1267" r:id="rId2502" xr:uid="{566CB5D7-421C-468B-87EF-30C53BE88852}"/>
    <hyperlink ref="P1268" r:id="rId2503" display="https://my.zakupivli.pro/remote/dispatcher/state_purchase_view/64352038" xr:uid="{710F1352-6434-48C5-89B9-F69C705D80B6}"/>
    <hyperlink ref="P1269" r:id="rId2504" display="https://my.zakupivli.pro/remote/dispatcher/state_purchase_view/64341620" xr:uid="{348D70B5-0E87-4E75-9EA5-9120C645AAA7}"/>
    <hyperlink ref="N1268" r:id="rId2505" xr:uid="{CA21041D-B1BB-4839-A33D-EC69192A98EE}"/>
    <hyperlink ref="N1269" r:id="rId2506" xr:uid="{744C64AC-8E34-4649-9CCF-133E85198C3C}"/>
    <hyperlink ref="P1270" r:id="rId2507" display="https://my.zakupivli.pro/remote/dispatcher/state_purchase_view/64540574" xr:uid="{DE6817DB-6737-4760-9084-E96893D84284}"/>
    <hyperlink ref="P1271" r:id="rId2508" display="https://my.zakupivli.pro/remote/dispatcher/state_purchase_view/64539743" xr:uid="{1C923C6D-7159-4D9A-881B-3EE9EC53EC9C}"/>
    <hyperlink ref="P1272" r:id="rId2509" display="https://my.zakupivli.pro/remote/dispatcher/state_purchase_view/64539076" xr:uid="{22183A3B-0710-446B-8621-0DCEF1263F57}"/>
    <hyperlink ref="P1273" r:id="rId2510" display="https://my.zakupivli.pro/remote/dispatcher/state_purchase_view/64537810" xr:uid="{831D91CE-28D8-4419-8331-4B19940249DC}"/>
    <hyperlink ref="P1274" r:id="rId2511" display="https://my.zakupivli.pro/remote/dispatcher/state_purchase_view/64535420" xr:uid="{EF6FF902-40EE-4E1D-9928-1150C195A686}"/>
    <hyperlink ref="P1275" r:id="rId2512" display="https://my.zakupivli.pro/remote/dispatcher/state_purchase_view/64534478" xr:uid="{9D3DA970-8EF4-4471-8AE4-F3749F3C5281}"/>
    <hyperlink ref="P1276" r:id="rId2513" display="https://my.zakupivli.pro/remote/dispatcher/state_purchase_view/64533570" xr:uid="{DE6990C4-C459-42A5-850C-38E82CF2F7C9}"/>
    <hyperlink ref="P1277" r:id="rId2514" display="https://my.zakupivli.pro/remote/dispatcher/state_purchase_view/64532942" xr:uid="{8E955C16-56DB-42C5-8D37-5FE8B6D58837}"/>
    <hyperlink ref="P1278" r:id="rId2515" display="https://my.zakupivli.pro/remote/dispatcher/state_purchase_view/64532447" xr:uid="{BE984AAA-FE44-484A-B542-9A0EA01DBE55}"/>
    <hyperlink ref="P1279" r:id="rId2516" display="https://my.zakupivli.pro/remote/dispatcher/state_purchase_view/64524354" xr:uid="{F99A3210-397F-4722-954D-9EA6AF441615}"/>
    <hyperlink ref="P1280" r:id="rId2517" display="https://my.zakupivli.pro/remote/dispatcher/state_purchase_view/64507832" xr:uid="{2B6FC0BF-A43A-4ACC-A3C6-67AF0A479F2A}"/>
    <hyperlink ref="P1281" r:id="rId2518" display="https://my.zakupivli.pro/remote/dispatcher/state_purchase_view/64507690" xr:uid="{6502B96A-4D51-4A24-BF22-7D7FF77A1519}"/>
    <hyperlink ref="N1270" r:id="rId2519" xr:uid="{5459576C-0EF0-496E-ADD2-F2ED69306B12}"/>
    <hyperlink ref="N1271" r:id="rId2520" xr:uid="{82F1ED89-84B9-4F6B-8F4B-E20F02368DB6}"/>
    <hyperlink ref="N1272" r:id="rId2521" xr:uid="{F3BBB56E-E202-47F0-9AAD-D5ADA512DC9A}"/>
    <hyperlink ref="N1273" r:id="rId2522" xr:uid="{AC51FBA3-B1FB-4D54-B4F6-E84AAAEA1DD9}"/>
    <hyperlink ref="N1274" r:id="rId2523" xr:uid="{2EBD1F5E-EE28-4A64-BFCE-2449DFF273B0}"/>
    <hyperlink ref="N1275" r:id="rId2524" xr:uid="{6C4885F1-9455-473A-B9D6-ED8EDB3534C9}"/>
    <hyperlink ref="N1276" r:id="rId2525" xr:uid="{496F88C1-BFFE-44DB-9355-28B25F4BD6E4}"/>
    <hyperlink ref="N1277" r:id="rId2526" xr:uid="{7A09F952-0150-4EC9-A061-FE5C21709E04}"/>
    <hyperlink ref="N1278" r:id="rId2527" xr:uid="{BF812F31-0CAD-45E2-9039-E8CA1CD0A1A9}"/>
    <hyperlink ref="N1279" r:id="rId2528" xr:uid="{2A3766CC-006A-4F70-B9B0-D2B55CB29199}"/>
    <hyperlink ref="N1280" r:id="rId2529" xr:uid="{81009AA4-B973-498A-A45C-B60574867E42}"/>
    <hyperlink ref="N1281" r:id="rId2530" xr:uid="{A95C7AE9-7093-4250-B13A-51E38772884D}"/>
    <hyperlink ref="P1282" r:id="rId2531" display="https://my.zakupivli.pro/remote/dispatcher/state_purchase_view/64715837" xr:uid="{2F6C5DA7-099D-45A1-BDCC-B40EF48A422F}"/>
    <hyperlink ref="P1283" r:id="rId2532" display="https://my.zakupivli.pro/remote/dispatcher/state_purchase_view/64715522" xr:uid="{56EF234F-0960-4426-8C99-F53249EF7D63}"/>
    <hyperlink ref="P1284" r:id="rId2533" display="https://my.zakupivli.pro/remote/dispatcher/state_purchase_view/64688238" xr:uid="{F310E988-EC2A-40D9-B796-6773425B005F}"/>
    <hyperlink ref="N1282" r:id="rId2534" xr:uid="{F2E81E22-88E0-4C0E-87B2-A17CC5A1419C}"/>
    <hyperlink ref="N1283" r:id="rId2535" xr:uid="{265F3837-80C7-4DAF-A14A-6EFB9EEA95B1}"/>
    <hyperlink ref="N1284" r:id="rId2536" xr:uid="{1FA29FDA-219C-4AB3-B4A8-7C2BFA29EAA5}"/>
    <hyperlink ref="P1285" r:id="rId2537" display="https://my.zakupivli.pro/remote/dispatcher/state_purchase_view/64820212" xr:uid="{2AC88E85-027D-4E96-A44F-312113DCD975}"/>
    <hyperlink ref="N1285" r:id="rId2538" xr:uid="{30DD8390-913C-49B3-989B-8492F6ED8E3D}"/>
    <hyperlink ref="P1286" r:id="rId2539" display="https://my.zakupivli.pro/remote/dispatcher/state_purchase_view/64948167" xr:uid="{EDB1EC67-0954-4281-A688-F7C51FEFF46A}"/>
    <hyperlink ref="N1286" r:id="rId2540" xr:uid="{3B5AFDE5-560D-4414-B7D5-72FA49BFB61F}"/>
    <hyperlink ref="P1287" r:id="rId2541" display="https://my.zakupivli.pro/remote/dispatcher/state_purchase_view/65022258" xr:uid="{B3EE6735-D879-4165-BA12-0319503FC773}"/>
    <hyperlink ref="P1288" r:id="rId2542" display="https://my.zakupivli.pro/remote/dispatcher/state_purchase_view/65021897" xr:uid="{F684D753-2D9B-4810-B4FD-3F9071E2859B}"/>
    <hyperlink ref="N1287" r:id="rId2543" xr:uid="{E1206205-6709-43B8-B91D-E363633A1EF1}"/>
    <hyperlink ref="N1288" r:id="rId2544" xr:uid="{EC8ED4D7-416D-478C-BC99-12F25C5374B2}"/>
    <hyperlink ref="P1289" r:id="rId2545" display="https://my.zakupivli.pro/remote/dispatcher/state_purchase_view/65185508" xr:uid="{7F4A95D5-0585-4897-9A9D-F1223F206078}"/>
    <hyperlink ref="N1289" r:id="rId2546" xr:uid="{6261D866-74D7-4EA4-92ED-A5D88EA3C9A8}"/>
    <hyperlink ref="P1290" r:id="rId2547" display="https://my.zakupivli.pro/remote/dispatcher/state_purchase_view/65264922" xr:uid="{0F82E8FE-1D14-4EE2-946F-12D820E00EA0}"/>
    <hyperlink ref="P1291" r:id="rId2548" display="https://my.zakupivli.pro/remote/dispatcher/state_purchase_view/65264868" xr:uid="{08F77442-2978-44CF-BD97-D2B3670875E2}"/>
    <hyperlink ref="P1292" r:id="rId2549" display="https://my.zakupivli.pro/remote/dispatcher/state_purchase_view/65264777" xr:uid="{5B9033ED-2BAD-41AB-A0B1-1906BA1C59B9}"/>
    <hyperlink ref="P1293" r:id="rId2550" display="https://my.zakupivli.pro/remote/dispatcher/state_purchase_view/65259748" xr:uid="{5BDBBEAC-7F25-462C-9327-8D3F87CF1575}"/>
    <hyperlink ref="P1294" r:id="rId2551" display="https://my.zakupivli.pro/remote/dispatcher/state_purchase_view/65259222" xr:uid="{12408C89-4439-42A2-BBF7-3BE33C6118B0}"/>
    <hyperlink ref="P1295" r:id="rId2552" display="https://my.zakupivli.pro/remote/dispatcher/state_purchase_view/65258667" xr:uid="{47A6F4E0-74F7-4210-8A89-2FDC35032B53}"/>
    <hyperlink ref="P1296" r:id="rId2553" display="https://my.zakupivli.pro/remote/dispatcher/state_purchase_view/65257770" xr:uid="{19269CB0-8C57-489A-8B2B-778B424EE6C3}"/>
    <hyperlink ref="P1297" r:id="rId2554" display="https://my.zakupivli.pro/remote/dispatcher/state_purchase_view/65257141" xr:uid="{01D558FC-84A6-4C4C-B3E3-23A736F0EC2A}"/>
    <hyperlink ref="P1298" r:id="rId2555" display="https://my.zakupivli.pro/remote/dispatcher/state_purchase_view/65256458" xr:uid="{69CDDFD5-8A52-4895-837A-5B959B444933}"/>
    <hyperlink ref="P1299" r:id="rId2556" display="https://my.zakupivli.pro/remote/dispatcher/state_purchase_view/65254492" xr:uid="{6D7EEDCD-3693-4B08-A84B-F276CEAAD517}"/>
    <hyperlink ref="P1300" r:id="rId2557" display="https://my.zakupivli.pro/remote/dispatcher/state_purchase_view/65253438" xr:uid="{36A6066C-C060-4AB3-803B-684C8B2F867A}"/>
    <hyperlink ref="N1290" r:id="rId2558" xr:uid="{70EC31A3-36B3-4334-B232-776F73F3320E}"/>
    <hyperlink ref="N1291" r:id="rId2559" xr:uid="{24898EBA-BEDC-4D44-8073-7E138572E979}"/>
    <hyperlink ref="N1292" r:id="rId2560" xr:uid="{D2F1CA89-0729-43A9-A1E5-392623B7DF11}"/>
    <hyperlink ref="N1293" r:id="rId2561" xr:uid="{0F1C197C-5F5F-4585-A653-FE84E1A9AC27}"/>
    <hyperlink ref="N1294" r:id="rId2562" xr:uid="{EDA7A124-3E61-489F-9DD3-A8386FB74239}"/>
    <hyperlink ref="N1295" r:id="rId2563" xr:uid="{F6109D98-C4DB-450F-B6AD-3EE305ABA605}"/>
    <hyperlink ref="N1296" r:id="rId2564" xr:uid="{1C9BC4C8-48AF-4F8B-BB53-9FBEE7D297FE}"/>
    <hyperlink ref="N1297" r:id="rId2565" xr:uid="{963AC8FD-27E7-4C92-B8DD-DD87D6C71575}"/>
    <hyperlink ref="N1298" r:id="rId2566" xr:uid="{3C0FBEE8-D2DE-4574-9B6C-45DB716A49D1}"/>
    <hyperlink ref="N1299" r:id="rId2567" xr:uid="{6C6CB65E-862F-48FF-8930-D02D45A992F0}"/>
    <hyperlink ref="N1300" r:id="rId2568" xr:uid="{AA28AB86-4BD5-4806-A072-DF19FBD0F950}"/>
    <hyperlink ref="P1301" r:id="rId2569" display="https://my.zakupivli.pro/remote/dispatcher/state_purchase_view/65274569" xr:uid="{7FC185BA-20D7-4BB1-9285-E4157B63F3E7}"/>
    <hyperlink ref="N1301" r:id="rId2570" xr:uid="{79D84A75-605C-4F2B-8E00-51A80F953EC5}"/>
    <hyperlink ref="P1302" r:id="rId2571" display="https://my.zakupivli.pro/remote/dispatcher/state_purchase_view/65348659" xr:uid="{02EA2878-79F7-4E5B-86D0-04549AAD4634}"/>
    <hyperlink ref="P1303" r:id="rId2572" display="https://my.zakupivli.pro/remote/dispatcher/state_purchase_view/65347537" xr:uid="{B27BAA52-1570-44DA-AB0D-1F1EF9A316DA}"/>
    <hyperlink ref="P1304" r:id="rId2573" display="https://my.zakupivli.pro/remote/dispatcher/state_purchase_view/65347222" xr:uid="{67F7E99B-59EA-4DF3-A5D4-16B315723CFA}"/>
    <hyperlink ref="P1305" r:id="rId2574" display="https://my.zakupivli.pro/remote/dispatcher/state_purchase_view/65346722" xr:uid="{E839EE45-8AA9-4746-8C9E-344B96AB17A0}"/>
    <hyperlink ref="P1306" r:id="rId2575" display="https://my.zakupivli.pro/remote/dispatcher/state_purchase_view/65346508" xr:uid="{569A9EED-95EB-4BAA-B225-4DF3ACCB1282}"/>
    <hyperlink ref="P1307" r:id="rId2576" display="https://my.zakupivli.pro/remote/dispatcher/state_purchase_view/65343592" xr:uid="{513F98B9-9D5B-405E-8C2C-5D739D605582}"/>
    <hyperlink ref="N1302" r:id="rId2577" xr:uid="{CD329655-6968-4C34-91EE-D60C99AB7FC0}"/>
    <hyperlink ref="N1303" r:id="rId2578" xr:uid="{199CAEAE-8A37-4C8D-8D5E-90F607A2A565}"/>
    <hyperlink ref="N1304" r:id="rId2579" xr:uid="{AFAA5DA2-0AB9-49F4-AB47-2B6250A2B867}"/>
    <hyperlink ref="N1305" r:id="rId2580" xr:uid="{9B3A03BC-6807-4544-816B-408CD817EB8A}"/>
    <hyperlink ref="N1306" r:id="rId2581" xr:uid="{A26E0F2B-03D1-44EE-BD64-A9E0DB95533D}"/>
    <hyperlink ref="N1307" r:id="rId2582" xr:uid="{947FE019-7FBC-4012-A054-9498C96FB08C}"/>
    <hyperlink ref="P1308" r:id="rId2583" display="https://my.zakupivli.pro/remote/dispatcher/state_purchase_view/65459951" xr:uid="{52123139-8A7B-4870-A716-03D722553D58}"/>
    <hyperlink ref="P1309" r:id="rId2584" display="https://my.zakupivli.pro/remote/dispatcher/state_purchase_view/65458771" xr:uid="{1F169422-7BDB-4C65-B707-2775F36D9766}"/>
    <hyperlink ref="P1310" r:id="rId2585" display="https://my.zakupivli.pro/remote/dispatcher/state_purchase_view/65449820" xr:uid="{A638C3DF-7D5E-499E-8A1E-E6E86988B0CA}"/>
    <hyperlink ref="P1311" r:id="rId2586" display="https://my.zakupivli.pro/remote/dispatcher/state_purchase_view/65439459" xr:uid="{BFB9502D-0A0F-4925-89E1-42243A729249}"/>
    <hyperlink ref="P1312" r:id="rId2587" display="https://my.zakupivli.pro/remote/dispatcher/state_purchase_view/65436005" xr:uid="{C7457EE5-D4C4-41AA-8441-16D05BCF300D}"/>
    <hyperlink ref="N1308" r:id="rId2588" xr:uid="{3A10CAF3-0EED-474D-AD65-4DAB95E915B8}"/>
    <hyperlink ref="N1309" r:id="rId2589" xr:uid="{3C658AB1-FA96-4CAC-9984-7A0E294AF08F}"/>
    <hyperlink ref="N1310" r:id="rId2590" xr:uid="{164E4355-BF53-4DD2-ACFB-52C8B6B8DAE1}"/>
    <hyperlink ref="N1311" r:id="rId2591" xr:uid="{83E8E2F5-04F5-483A-A8AF-66649ED1A900}"/>
    <hyperlink ref="N1312" r:id="rId2592" xr:uid="{DCD29D1C-3EBD-49C8-B1A6-6C98FFC5EBC6}"/>
    <hyperlink ref="P1313" r:id="rId2593" display="https://my.zakupivli.pro/remote/dispatcher/state_purchase_view/65549274" xr:uid="{4375D944-15F5-4226-B80E-9073C47D932B}"/>
    <hyperlink ref="P1314" r:id="rId2594" display="https://my.zakupivli.pro/remote/dispatcher/state_purchase_view/65545250" xr:uid="{93240C12-794B-4C1A-B63C-F0962D36D43B}"/>
    <hyperlink ref="P1315" r:id="rId2595" display="https://my.zakupivli.pro/remote/dispatcher/state_purchase_view/65544654" xr:uid="{5C8B5D53-8113-413F-8F3A-EC4CD0AD91B2}"/>
    <hyperlink ref="P1316" r:id="rId2596" display="https://my.zakupivli.pro/remote/dispatcher/state_purchase_view/65544466" xr:uid="{CE629696-7749-4962-9137-C3B21EB48FC7}"/>
    <hyperlink ref="P1317" r:id="rId2597" display="https://my.zakupivli.pro/remote/dispatcher/state_purchase_view/65542977" xr:uid="{815BDBBB-7432-423F-B964-76403F9039A8}"/>
    <hyperlink ref="P1318" r:id="rId2598" display="https://my.zakupivli.pro/remote/dispatcher/state_purchase_view/65542827" xr:uid="{ACF7F11B-EDE3-4832-A6BD-EDD19B550540}"/>
    <hyperlink ref="P1319" r:id="rId2599" display="https://my.zakupivli.pro/remote/dispatcher/state_purchase_view/65541217" xr:uid="{FB91BD4C-9EFD-4697-B06E-2C33572AC58F}"/>
    <hyperlink ref="P1320" r:id="rId2600" display="https://my.zakupivli.pro/remote/dispatcher/state_purchase_view/65540711" xr:uid="{BFBAA2F9-9A18-40FC-AD91-35CBC107B666}"/>
    <hyperlink ref="N1313" r:id="rId2601" xr:uid="{1C06398D-F5F2-4638-85D6-64F2044B51C3}"/>
    <hyperlink ref="N1314" r:id="rId2602" xr:uid="{BECEBB50-3E15-4013-B919-A5FA3D040652}"/>
    <hyperlink ref="N1315" r:id="rId2603" xr:uid="{A053C855-C012-4B4C-A762-56F3F91A5D88}"/>
    <hyperlink ref="N1316" r:id="rId2604" xr:uid="{B05056F3-DD15-4D3B-897F-9F9316243F7C}"/>
    <hyperlink ref="N1317" r:id="rId2605" xr:uid="{E7242916-49B4-4D2B-BDD4-4F6B92E94841}"/>
    <hyperlink ref="N1318" r:id="rId2606" xr:uid="{C129F019-709E-4955-9C14-E94926825836}"/>
    <hyperlink ref="N1319" r:id="rId2607" xr:uid="{8B00167E-FA6E-448A-B693-783BF79B5771}"/>
    <hyperlink ref="N1320" r:id="rId2608" xr:uid="{D0CB298C-6A92-4989-B321-274BAE87683F}"/>
    <hyperlink ref="P1321" r:id="rId2609" display="https://my.zakupivli.pro/remote/dispatcher/state_purchase_view/65599700" xr:uid="{6FF5A61F-8650-4AB0-8972-83CD50C9A545}"/>
    <hyperlink ref="N1321" r:id="rId2610" xr:uid="{2E0B082A-2336-4CC9-98FF-FBB1251E0BC5}"/>
    <hyperlink ref="P1322" r:id="rId2611" display="https://my.zakupivli.pro/remote/dispatcher/state_purchase_view/65623912" xr:uid="{CA6A86C1-399C-4A3A-A59D-1B90064509DA}"/>
    <hyperlink ref="P1323" r:id="rId2612" display="https://my.zakupivli.pro/remote/dispatcher/state_purchase_view/65622130" xr:uid="{0DE1BF2D-5C30-471C-B3DA-DB03E3E12BED}"/>
    <hyperlink ref="P1324" r:id="rId2613" display="https://my.zakupivli.pro/remote/dispatcher/state_purchase_view/65618583" xr:uid="{E84B0C08-E263-433C-9A26-260F2DAE8F17}"/>
    <hyperlink ref="P1325" r:id="rId2614" display="https://my.zakupivli.pro/remote/dispatcher/state_purchase_view/65615919" xr:uid="{0A5BD7BC-85CB-45D1-B17E-7C8572905551}"/>
    <hyperlink ref="P1326" r:id="rId2615" display="https://my.zakupivli.pro/remote/dispatcher/state_purchase_view/65614855" xr:uid="{BF6B1C17-A731-495F-B80A-2F8EB4E81FDC}"/>
    <hyperlink ref="N1322" r:id="rId2616" xr:uid="{6427E1DB-4E0D-4363-922B-A16A9EAFB704}"/>
    <hyperlink ref="N1323" r:id="rId2617" xr:uid="{3D282396-8AD6-4114-8F57-DECFA7DD700F}"/>
    <hyperlink ref="N1324" r:id="rId2618" xr:uid="{A1B9E618-0BA3-4809-8067-5E65F10FA383}"/>
    <hyperlink ref="N1325" r:id="rId2619" xr:uid="{DE02D084-A925-4ADA-AB54-3EEF05D6B5C6}"/>
    <hyperlink ref="N1326" r:id="rId2620" xr:uid="{DB2CEB31-FCA3-4D22-9C65-DBC66B6A2CFC}"/>
    <hyperlink ref="P1327" r:id="rId2621" display="https://my.zakupivli.pro/remote/dispatcher/state_purchase_view/65733013" xr:uid="{8E4F479A-0B74-489E-BEDC-551D732A0CFD}"/>
    <hyperlink ref="P1328" r:id="rId2622" display="https://my.zakupivli.pro/remote/dispatcher/state_purchase_view/65731508" xr:uid="{081059B5-7494-4373-A581-01B87F97CDAE}"/>
    <hyperlink ref="P1329" r:id="rId2623" display="https://my.zakupivli.pro/remote/dispatcher/state_purchase_view/65730051" xr:uid="{4CEA09B0-C683-4916-8992-41236442DD00}"/>
    <hyperlink ref="P1330" r:id="rId2624" display="https://my.zakupivli.pro/remote/dispatcher/state_purchase_view/65728361" xr:uid="{636801BC-8257-4A6A-A6A3-59CE44200BF7}"/>
    <hyperlink ref="P1331" r:id="rId2625" display="https://my.zakupivli.pro/remote/dispatcher/state_purchase_view/65710895" xr:uid="{A360D336-94C3-4C17-8286-3B9B3D950846}"/>
    <hyperlink ref="P1332" r:id="rId2626" display="https://my.zakupivli.pro/remote/dispatcher/state_purchase_view/65710354" xr:uid="{3A1481AF-DD6C-4D24-AA2A-85791D8E3F6C}"/>
    <hyperlink ref="P1333" r:id="rId2627" display="https://my.zakupivli.pro/remote/dispatcher/state_purchase_view/65710197" xr:uid="{9F62A219-DE52-48B7-8758-35DE94F59708}"/>
    <hyperlink ref="N1327" r:id="rId2628" xr:uid="{031BE043-75CD-4B0C-896D-E07085B46704}"/>
    <hyperlink ref="N1328" r:id="rId2629" xr:uid="{D769EA08-5566-4BB3-9FF0-B6640FFD7CB0}"/>
    <hyperlink ref="N1329" r:id="rId2630" xr:uid="{96A02F66-E918-4BD4-B226-5A612E282FCE}"/>
    <hyperlink ref="N1330" r:id="rId2631" xr:uid="{7FEE7C1E-1451-4352-8C9F-A5D7C0AB350E}"/>
    <hyperlink ref="N1331" r:id="rId2632" xr:uid="{9114B464-8717-4F0D-8F27-1F41BDA6F60B}"/>
    <hyperlink ref="N1332" r:id="rId2633" xr:uid="{7F7A3763-018B-4526-BDE9-C8D547B09ECF}"/>
    <hyperlink ref="N1333" r:id="rId2634" xr:uid="{66ED16CF-BA80-4233-AE0F-AD0C0669711F}"/>
  </hyperlinks>
  <pageMargins left="0.7" right="0.7" top="0.75" bottom="0.75" header="0.3" footer="0.3"/>
  <pageSetup paperSize="9" scale="34" orientation="landscape" r:id="rId26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2026-01-30T07:44:06Z</dcterms:modified>
</cp:coreProperties>
</file>