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2750F20E-7D2F-45A1-B39F-39CC33A2A7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23" i="1" l="1"/>
  <c r="P922" i="1"/>
  <c r="P921" i="1" l="1"/>
  <c r="P920" i="1"/>
  <c r="P919" i="1"/>
  <c r="P918" i="1"/>
  <c r="P917" i="1"/>
  <c r="P916" i="1"/>
  <c r="P915" i="1"/>
  <c r="P914" i="1" l="1"/>
  <c r="P913" i="1" l="1"/>
  <c r="P912" i="1"/>
  <c r="P911" i="1"/>
  <c r="P910" i="1"/>
  <c r="P909" i="1"/>
  <c r="P908" i="1"/>
  <c r="P907" i="1" l="1"/>
  <c r="P906" i="1"/>
  <c r="P905" i="1"/>
  <c r="P904" i="1"/>
  <c r="P903" i="1"/>
  <c r="P902" i="1"/>
  <c r="P901" i="1"/>
  <c r="P900" i="1" l="1"/>
  <c r="P899" i="1" l="1"/>
  <c r="P898" i="1"/>
  <c r="P897" i="1"/>
  <c r="P896" i="1" l="1"/>
  <c r="P895" i="1"/>
  <c r="P894" i="1"/>
  <c r="P893" i="1" l="1"/>
  <c r="P892" i="1"/>
  <c r="P891" i="1"/>
  <c r="P890" i="1"/>
  <c r="P889" i="1"/>
  <c r="P888" i="1"/>
  <c r="P887" i="1"/>
  <c r="P886" i="1" l="1"/>
  <c r="P885" i="1" l="1"/>
  <c r="P884" i="1"/>
  <c r="P883" i="1"/>
  <c r="P882" i="1"/>
  <c r="P881" i="1"/>
  <c r="P880" i="1"/>
  <c r="P879" i="1" l="1"/>
  <c r="P878" i="1"/>
  <c r="P877" i="1"/>
  <c r="P876" i="1"/>
  <c r="P875" i="1"/>
  <c r="P874" i="1"/>
  <c r="P873" i="1"/>
  <c r="P867" i="1" l="1"/>
  <c r="P866" i="1"/>
  <c r="P872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<sst xmlns="http://schemas.openxmlformats.org/spreadsheetml/2006/main" count="6527" uniqueCount="1935">
  <si>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</si>
  <si>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</si>
  <si>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</si>
  <si>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</si>
  <si>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</si>
  <si>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</si>
  <si>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</si>
  <si>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</si>
  <si>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</si>
  <si>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</si>
  <si>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</si>
  <si>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</si>
  <si>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</si>
  <si>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</si>
  <si>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</si>
  <si>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</si>
  <si>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</si>
  <si>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</si>
  <si>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</si>
  <si>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</si>
  <si>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</si>
  <si>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</si>
  <si>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</si>
  <si>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</si>
  <si>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</si>
  <si>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</si>
  <si>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</si>
  <si>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</si>
  <si>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</si>
  <si>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</si>
  <si>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</si>
  <si>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</si>
  <si>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</si>
  <si>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</si>
  <si>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</si>
  <si>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</si>
  <si>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</si>
  <si>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</si>
  <si>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</si>
  <si>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</si>
  <si>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</si>
  <si>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</si>
  <si>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</si>
  <si>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</si>
  <si>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</si>
  <si>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</si>
  <si>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</si>
  <si>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</si>
  <si>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</si>
  <si>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</si>
  <si>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</si>
  <si>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</si>
  <si>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</si>
  <si>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</si>
  <si>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</si>
  <si>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</si>
  <si>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</si>
  <si>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</si>
  <si>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</si>
  <si>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</si>
  <si>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</si>
  <si>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</si>
  <si>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</si>
  <si>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</si>
  <si>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</si>
  <si>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</si>
  <si>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</si>
  <si>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</si>
  <si>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</si>
  <si>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</si>
  <si>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</si>
  <si>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</si>
  <si>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</si>
  <si>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</si>
  <si>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</si>
  <si>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</si>
  <si>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</si>
  <si>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</si>
  <si>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</si>
  <si>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</si>
  <si>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</si>
  <si>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</si>
  <si>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</si>
  <si>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</si>
  <si>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</si>
  <si>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</si>
  <si>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</si>
  <si>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</si>
  <si>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</si>
  <si>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</si>
  <si>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</si>
  <si>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</si>
  <si>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</si>
  <si>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</si>
  <si>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</si>
  <si>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</si>
  <si>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</si>
  <si>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</si>
  <si>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</si>
  <si>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</si>
  <si>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</si>
  <si>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</si>
  <si>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</si>
  <si>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</si>
  <si>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</si>
  <si>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</si>
  <si>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</si>
  <si>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</si>
  <si>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</si>
  <si>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</si>
  <si>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</si>
  <si>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</si>
  <si>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</si>
  <si>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</si>
  <si>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</si>
  <si>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</si>
  <si>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</si>
  <si>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</si>
  <si>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</si>
  <si>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</si>
  <si>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</si>
  <si>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</si>
  <si>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</si>
  <si>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</si>
  <si>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</si>
  <si>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</si>
  <si>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</si>
  <si>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</si>
  <si>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</si>
  <si>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</si>
  <si>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</si>
  <si>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</si>
  <si>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</si>
  <si>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</si>
  <si>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</si>
  <si>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</si>
  <si>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</si>
  <si>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</si>
  <si>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</si>
  <si>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</si>
  <si>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</si>
  <si>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</si>
  <si>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</si>
  <si>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</si>
  <si>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</si>
  <si>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</si>
  <si>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</si>
  <si>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</si>
  <si>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</si>
  <si>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</si>
  <si>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</si>
  <si>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</si>
  <si>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</si>
  <si>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</si>
  <si>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</si>
  <si>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</si>
  <si>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</si>
  <si>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</si>
  <si>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</si>
  <si>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</si>
  <si>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</si>
  <si>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</si>
  <si>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</si>
  <si>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</si>
  <si>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</si>
  <si>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</si>
  <si>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</si>
  <si>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</si>
  <si>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</si>
  <si>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</si>
  <si>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</si>
  <si>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</si>
  <si>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</si>
  <si>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</si>
  <si>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</si>
  <si>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</si>
  <si>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</si>
  <si>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</si>
  <si>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</si>
  <si>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</si>
  <si>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</si>
  <si>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</si>
  <si>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</si>
  <si>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</si>
  <si>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</si>
  <si>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</si>
  <si>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</si>
  <si>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</si>
  <si>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</si>
  <si>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</si>
  <si>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</si>
  <si>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</si>
  <si>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</si>
  <si>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</si>
  <si>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</si>
  <si>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</si>
  <si>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</si>
  <si>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</si>
  <si>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</si>
  <si>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</si>
  <si>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</si>
  <si>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</si>
  <si>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</si>
  <si>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</si>
  <si>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</si>
  <si>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</si>
  <si>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</si>
  <si>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</si>
  <si>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</si>
  <si>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</si>
  <si>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</si>
  <si>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</si>
  <si>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</si>
  <si>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</si>
  <si>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</si>
  <si>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</si>
  <si>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</si>
  <si>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</si>
  <si>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</si>
  <si>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</si>
  <si>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</si>
  <si>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</si>
  <si>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</si>
  <si>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</si>
  <si>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</si>
  <si>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</si>
  <si>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</si>
  <si>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</si>
  <si>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</si>
  <si>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</si>
  <si>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</si>
  <si>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</si>
  <si>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</si>
  <si>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</si>
  <si>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</si>
  <si>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</si>
  <si>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</si>
  <si>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</si>
  <si>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</si>
  <si>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</si>
  <si>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</si>
  <si>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</si>
  <si>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</si>
  <si>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</si>
  <si>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</si>
  <si>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</si>
  <si>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</si>
  <si>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</si>
  <si>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</si>
  <si>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</si>
  <si>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</si>
  <si>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</si>
  <si>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</si>
  <si>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</si>
  <si>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</si>
  <si>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</si>
  <si>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</si>
  <si>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</si>
  <si>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</si>
  <si>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</si>
  <si>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</si>
  <si>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</si>
  <si>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</si>
  <si>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</si>
  <si>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</si>
  <si>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</si>
  <si>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</si>
  <si>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</si>
  <si>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</si>
  <si>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</si>
  <si>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</si>
  <si>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</si>
  <si>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</si>
  <si>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</si>
  <si>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</si>
  <si>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</si>
  <si>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</si>
  <si>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</si>
  <si>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</si>
  <si>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</si>
  <si>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</si>
  <si>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</si>
  <si>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</si>
  <si>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</si>
  <si>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</si>
  <si>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</si>
  <si>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</si>
  <si>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</si>
  <si>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</si>
  <si>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</si>
  <si>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</si>
  <si>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</si>
  <si>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</si>
  <si>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</si>
  <si>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</si>
  <si>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</si>
  <si>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</si>
  <si>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</si>
  <si>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</si>
  <si>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</si>
  <si>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</si>
  <si>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</si>
  <si>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</si>
  <si>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</si>
  <si>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</si>
  <si>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</si>
  <si>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</si>
  <si>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</si>
  <si>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</si>
  <si>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</si>
  <si>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</si>
  <si>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</si>
  <si>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</si>
  <si>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</si>
  <si>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</si>
  <si>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</si>
  <si>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</si>
  <si>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</si>
  <si>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</si>
  <si>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</si>
  <si>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</si>
  <si>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</si>
  <si>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</si>
  <si>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</si>
  <si>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</si>
  <si>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</si>
  <si>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</si>
  <si>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</si>
  <si>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</si>
  <si>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</si>
  <si>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</si>
  <si>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</si>
  <si>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</si>
  <si>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</si>
  <si>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</si>
  <si>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</si>
  <si>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</si>
  <si>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</si>
  <si>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</si>
  <si>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</si>
  <si>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</si>
  <si>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</si>
  <si>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</si>
  <si>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</si>
  <si>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</si>
  <si>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</si>
  <si>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</si>
  <si>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</si>
  <si>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</si>
  <si>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</si>
  <si>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</si>
  <si>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</si>
  <si>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</si>
  <si>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</si>
  <si>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</si>
  <si>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</si>
  <si>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</si>
  <si>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</si>
  <si>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</si>
  <si>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</si>
  <si>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</si>
  <si>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</si>
  <si>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</si>
  <si>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</si>
  <si>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</si>
  <si>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</si>
  <si>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</si>
  <si>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</si>
  <si>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</si>
  <si>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</si>
  <si>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</si>
  <si>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</si>
  <si>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</si>
  <si>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Приєднання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</si>
  <si>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</si>
  <si>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</si>
  <si>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</si>
  <si>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</si>
  <si>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</si>
  <si>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</si>
  <si>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</si>
  <si>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</si>
  <si>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</si>
  <si>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</si>
  <si>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</si>
  <si>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</si>
  <si>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</si>
  <si>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</si>
  <si>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</si>
  <si>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</si>
  <si>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</si>
  <si>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</si>
  <si>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</si>
  <si>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</si>
  <si>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</si>
  <si>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</si>
  <si>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</si>
  <si>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</si>
  <si>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</si>
  <si>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</si>
  <si>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</si>
  <si>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</si>
  <si>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</si>
  <si>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</si>
  <si>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</si>
  <si>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</si>
  <si>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</si>
  <si>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</si>
  <si>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</si>
  <si>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</si>
  <si>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</si>
  <si>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</si>
  <si>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</si>
  <si>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</si>
  <si>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</si>
  <si>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</si>
  <si>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</si>
  <si>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</si>
  <si>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</si>
  <si>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</si>
  <si>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</si>
  <si>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</si>
  <si>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</si>
  <si>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</si>
  <si>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</si>
  <si>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</si>
  <si>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</si>
  <si>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</si>
  <si>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</si>
  <si>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</si>
  <si>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</si>
  <si>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</si>
  <si>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</si>
  <si>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</si>
  <si>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</si>
  <si>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</si>
  <si>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</si>
  <si>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</si>
  <si>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</si>
  <si>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</si>
  <si>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</si>
  <si>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</si>
  <si>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</si>
  <si>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</si>
  <si>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</si>
  <si>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</si>
  <si>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</si>
  <si>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</si>
  <si>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</si>
  <si>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</si>
  <si>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</si>
  <si>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</si>
  <si>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</si>
  <si>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</si>
  <si>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</si>
  <si>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</si>
  <si>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</si>
  <si>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</si>
  <si>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</si>
  <si>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</si>
  <si>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</si>
  <si>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</si>
  <si>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</si>
  <si>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</si>
  <si>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</si>
  <si>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</si>
  <si>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</si>
  <si>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</si>
  <si>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</si>
  <si>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</si>
  <si>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</si>
  <si>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</si>
  <si>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</si>
  <si>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</si>
  <si>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</si>
  <si>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</si>
  <si>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</si>
  <si>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</si>
  <si>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</si>
  <si>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</si>
  <si>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</si>
  <si>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</si>
  <si>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</si>
  <si>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</si>
  <si>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</si>
  <si>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</si>
  <si>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</si>
  <si>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</si>
  <si>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</si>
  <si>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</si>
  <si>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</si>
  <si>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</si>
  <si>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</si>
  <si>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</si>
  <si>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</si>
  <si>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</si>
  <si>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</si>
  <si>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</si>
  <si>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</si>
  <si>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</si>
  <si>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</si>
  <si>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</si>
  <si>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</si>
  <si>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</si>
  <si>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</si>
  <si>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</si>
  <si>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</si>
  <si>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</si>
  <si>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</si>
  <si>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</si>
  <si>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</si>
  <si>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</si>
  <si>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</si>
  <si>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</si>
  <si>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</si>
  <si>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</si>
  <si>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</si>
  <si>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</si>
  <si>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</si>
  <si>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</si>
  <si>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</si>
  <si>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</si>
  <si>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</si>
  <si>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</si>
  <si>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</si>
  <si>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</si>
  <si>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</si>
  <si>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</si>
  <si>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</si>
  <si>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</si>
  <si>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</si>
  <si>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</si>
  <si>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</si>
  <si>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</si>
  <si>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</si>
  <si>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</si>
  <si>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</si>
  <si>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</si>
  <si>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</si>
  <si>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</si>
  <si>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</si>
  <si>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</si>
  <si>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</si>
  <si>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</si>
  <si>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</si>
  <si>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</si>
  <si>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</si>
  <si>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</si>
  <si>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</si>
  <si>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</si>
  <si>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</si>
  <si>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</si>
  <si>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</si>
  <si>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</si>
  <si>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</si>
  <si>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</si>
  <si>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</si>
  <si>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</si>
  <si>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</si>
  <si>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</si>
  <si>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</si>
  <si>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</si>
  <si>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</si>
  <si>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</si>
  <si>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</si>
  <si>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</si>
  <si>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</si>
  <si>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</si>
  <si>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</si>
  <si>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</si>
  <si>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</si>
  <si>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</si>
  <si>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</si>
  <si>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</si>
  <si>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</si>
  <si>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</si>
  <si>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</si>
  <si>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</si>
  <si>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</si>
  <si>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</si>
  <si>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</si>
  <si>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</si>
  <si>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</si>
  <si>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</si>
  <si>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</si>
  <si>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</si>
  <si>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</si>
  <si>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</si>
  <si>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</si>
  <si>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</si>
  <si>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</si>
  <si>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</si>
  <si>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</si>
  <si>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</si>
  <si>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</si>
  <si>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</si>
  <si>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</si>
  <si>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</si>
  <si>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</si>
  <si>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</si>
  <si>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</si>
  <si>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</si>
  <si>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</si>
  <si>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</si>
  <si>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</si>
  <si>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</si>
  <si>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</si>
  <si>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</si>
  <si>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</si>
  <si>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</si>
  <si>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</si>
  <si>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</si>
  <si>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</si>
  <si>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</si>
  <si>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</si>
  <si>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</si>
  <si>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</si>
  <si>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</si>
  <si>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</si>
  <si>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</si>
  <si>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</si>
  <si>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</si>
  <si>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</si>
  <si>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</si>
  <si>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</si>
  <si>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</si>
  <si>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</si>
  <si>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</si>
  <si>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</si>
  <si>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</si>
  <si>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</si>
  <si>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</si>
  <si>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</si>
  <si>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</si>
  <si>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</si>
  <si>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</si>
  <si>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</si>
  <si>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</si>
  <si>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</si>
  <si>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</si>
  <si>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</si>
  <si>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</si>
  <si>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</si>
  <si>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</si>
  <si>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</si>
  <si>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</si>
  <si>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</si>
  <si>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</si>
  <si>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</si>
  <si>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</si>
  <si>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</si>
  <si>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</si>
  <si>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</si>
  <si>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</si>
  <si>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</si>
  <si>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</si>
  <si>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</si>
  <si>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</si>
  <si>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</si>
  <si>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</si>
  <si>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</si>
  <si>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</si>
  <si>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</si>
  <si>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</si>
  <si>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</si>
  <si>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</si>
  <si>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</si>
  <si>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</si>
  <si>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</si>
  <si>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</si>
  <si>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</si>
  <si>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</si>
  <si>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</si>
  <si>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</si>
  <si>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</si>
  <si>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</si>
  <si>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</si>
  <si>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</si>
  <si>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</si>
  <si>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</si>
  <si>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</si>
  <si>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</si>
  <si>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</si>
  <si>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</si>
  <si>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</si>
  <si>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</si>
  <si>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</si>
  <si>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</si>
  <si>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</si>
  <si>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</si>
  <si>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</si>
  <si>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</si>
  <si>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</si>
  <si>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</si>
  <si>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</si>
  <si>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</si>
  <si>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</si>
  <si>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</si>
  <si>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</si>
  <si>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</si>
  <si>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</si>
  <si>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</si>
  <si>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</si>
  <si>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</si>
  <si>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</si>
  <si>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</si>
  <si>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</si>
  <si>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</si>
  <si>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</si>
  <si>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</si>
  <si>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</si>
  <si>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</si>
  <si>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</si>
  <si>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</si>
  <si>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</si>
  <si>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</si>
  <si>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</si>
  <si>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</si>
  <si>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</si>
  <si>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</si>
  <si>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</si>
  <si>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</si>
  <si>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</si>
  <si>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</si>
  <si>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</si>
  <si>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</si>
  <si>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</si>
  <si>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</si>
  <si>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</si>
  <si>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</si>
  <si>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</si>
  <si>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</si>
  <si>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</si>
  <si>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</si>
  <si>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</si>
  <si>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</si>
  <si>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</si>
  <si>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</si>
  <si>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</si>
  <si>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</si>
  <si>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</si>
  <si>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</si>
  <si>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</si>
  <si>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</si>
  <si>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</si>
  <si>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</si>
  <si>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</si>
  <si>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</si>
  <si>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</si>
  <si>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</si>
  <si>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</si>
  <si>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</si>
  <si>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</si>
  <si>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</si>
  <si>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</si>
  <si>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</si>
  <si>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</si>
  <si>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</si>
  <si>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</si>
  <si>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</si>
  <si>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</si>
  <si>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</si>
  <si>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</si>
  <si>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</si>
  <si>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</si>
  <si>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</si>
  <si>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</si>
  <si>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</si>
  <si>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</si>
  <si>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</si>
  <si>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</si>
  <si>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</si>
  <si>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</si>
  <si>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</si>
  <si>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</si>
  <si>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</si>
  <si>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</si>
  <si>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</si>
  <si>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</si>
  <si>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</si>
  <si>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</si>
  <si>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</si>
  <si>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</si>
  <si>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</si>
  <si>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</si>
  <si>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</si>
  <si>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</si>
  <si>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</si>
  <si>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</si>
  <si>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</si>
  <si>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</si>
  <si>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</si>
  <si>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</si>
  <si>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</si>
  <si>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</si>
  <si>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</si>
  <si>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</si>
  <si>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</si>
  <si>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</si>
  <si>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</si>
  <si>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</si>
  <si>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</si>
  <si>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</si>
  <si>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</si>
  <si>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</si>
  <si>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</si>
  <si>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</si>
  <si>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</si>
  <si>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</si>
  <si>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</si>
  <si>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</si>
  <si>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</si>
  <si>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</si>
  <si>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</si>
  <si>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</si>
  <si>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</si>
  <si>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</si>
  <si>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</si>
  <si>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</si>
  <si>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</si>
  <si>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</si>
  <si>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</si>
  <si>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</si>
  <si>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</si>
  <si>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</si>
  <si>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</si>
  <si>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</si>
  <si>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</si>
  <si>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</si>
  <si>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</si>
  <si>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</si>
  <si>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</si>
  <si>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</si>
  <si>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</si>
  <si>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</si>
  <si>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</si>
  <si>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</si>
  <si>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</si>
  <si>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</si>
  <si>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</si>
  <si>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</si>
  <si>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</si>
  <si>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</si>
  <si>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</si>
  <si>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</si>
  <si>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</si>
  <si>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</si>
  <si>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</si>
  <si>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</si>
  <si>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</si>
  <si>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</si>
  <si>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</si>
  <si>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</si>
  <si>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</si>
  <si>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</si>
  <si>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</si>
  <si>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</si>
  <si>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</si>
  <si>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</si>
  <si>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</si>
  <si>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</si>
  <si>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</si>
  <si>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</si>
  <si>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</si>
  <si>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</si>
  <si>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</si>
  <si>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</si>
  <si>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</si>
  <si>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</si>
  <si>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</si>
  <si>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</si>
  <si>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</si>
  <si>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</si>
  <si>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</si>
  <si>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</si>
  <si>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</si>
  <si>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</si>
  <si>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</si>
  <si>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</si>
  <si>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</si>
  <si>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</si>
  <si>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</si>
  <si>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</si>
  <si>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</si>
  <si>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</si>
  <si>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</si>
  <si>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</si>
  <si>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</si>
  <si>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</si>
  <si>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</si>
  <si>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</si>
  <si>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</si>
  <si>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</si>
  <si>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</si>
  <si>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</si>
  <si>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</si>
  <si>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</si>
  <si>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</si>
  <si>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</si>
  <si>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</si>
  <si>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</si>
  <si>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</si>
  <si>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</si>
  <si>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</si>
  <si>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</si>
  <si>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</si>
  <si>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</si>
  <si>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</si>
  <si>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</si>
  <si>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</si>
  <si>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</si>
  <si>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</si>
  <si>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</si>
  <si>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</si>
  <si>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</si>
  <si>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</si>
  <si>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</si>
  <si>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</si>
  <si>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</si>
  <si>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</si>
  <si>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</si>
  <si>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</si>
  <si>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</si>
  <si>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</si>
  <si>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</si>
  <si>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</si>
  <si>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</si>
  <si>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</si>
  <si>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</si>
  <si>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</si>
  <si>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</si>
  <si>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</si>
  <si>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</si>
  <si>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</si>
  <si>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</si>
  <si>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</si>
  <si>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</si>
  <si>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</si>
  <si>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</si>
  <si>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</si>
  <si>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</si>
  <si>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</si>
  <si>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</si>
  <si>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</si>
  <si>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</si>
  <si>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</si>
  <si>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</si>
  <si>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</si>
  <si>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</si>
  <si>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</si>
  <si>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</si>
  <si>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</si>
  <si>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</si>
  <si>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</si>
  <si>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</si>
  <si>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</si>
  <si>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</si>
  <si>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</si>
  <si>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</si>
  <si>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</si>
  <si>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</si>
  <si>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</si>
  <si>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</si>
  <si>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</si>
  <si>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</si>
  <si>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</si>
  <si>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</si>
  <si>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</si>
  <si>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</si>
  <si>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</si>
  <si>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</si>
  <si>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</si>
  <si>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</si>
  <si>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</si>
  <si>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</si>
  <si>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</si>
  <si>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</si>
  <si>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</si>
  <si>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</si>
  <si>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</si>
  <si>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</si>
  <si>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</si>
  <si>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</si>
  <si>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</si>
  <si>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</si>
  <si>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</si>
  <si>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</si>
  <si>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</si>
  <si>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</si>
  <si>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</si>
  <si>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</si>
  <si>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</si>
  <si>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</si>
  <si>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</si>
  <si>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</si>
  <si>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</si>
  <si>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</si>
  <si>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</si>
  <si>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</si>
  <si>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</si>
  <si>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</si>
  <si>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</si>
  <si>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</si>
  <si>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</si>
  <si>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</si>
  <si>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</si>
  <si>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</si>
  <si>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</si>
  <si>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</si>
  <si>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</si>
  <si>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</si>
  <si>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</si>
  <si>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</si>
  <si>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</si>
  <si>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</si>
  <si>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</si>
  <si>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</si>
  <si>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</si>
  <si>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</si>
  <si>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</si>
  <si>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</si>
  <si>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</si>
  <si>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</si>
  <si>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</si>
  <si>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</si>
  <si>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</si>
  <si>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</si>
  <si>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</si>
  <si>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</si>
  <si>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</si>
  <si>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</si>
  <si>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</si>
  <si>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</si>
  <si>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</si>
  <si>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</si>
  <si>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</si>
  <si>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</si>
  <si>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</si>
  <si>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</si>
  <si>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</si>
  <si>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</si>
  <si>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</si>
  <si>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</si>
  <si>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</si>
  <si>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</si>
  <si>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</si>
  <si>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</si>
  <si>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</si>
  <si>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</si>
  <si>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</si>
  <si>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</si>
  <si>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</si>
  <si>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</si>
  <si>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</si>
  <si>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</si>
  <si>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</si>
  <si>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</si>
  <si>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</si>
  <si>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</si>
  <si>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</si>
  <si>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</si>
  <si>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</si>
  <si>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</si>
  <si>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</si>
  <si>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</si>
  <si>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</si>
  <si>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</si>
  <si>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</si>
  <si>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</si>
  <si>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</si>
  <si>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</si>
  <si>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</si>
  <si>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</si>
  <si>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</si>
  <si>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</si>
  <si>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</si>
  <si>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</si>
  <si>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</si>
  <si>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</si>
  <si>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</si>
  <si>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</si>
  <si>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</si>
  <si>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</si>
  <si>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</si>
  <si>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</si>
  <si>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</si>
  <si>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</si>
  <si>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</si>
  <si>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</si>
  <si>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</si>
  <si>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</si>
  <si>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</si>
  <si>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</si>
  <si>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</si>
  <si>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</si>
  <si>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</si>
  <si>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</si>
  <si>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</si>
  <si>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</si>
  <si>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</si>
  <si>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</si>
  <si>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</si>
  <si>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</si>
  <si>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</si>
  <si>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</si>
  <si>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</si>
  <si>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</si>
  <si>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</si>
  <si>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</si>
  <si>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</si>
  <si>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</si>
  <si>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</si>
  <si>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</si>
  <si>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</si>
  <si>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</si>
  <si>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</si>
  <si>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</si>
  <si>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</si>
  <si>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</si>
  <si>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</si>
  <si>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</si>
  <si>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</si>
  <si>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</si>
  <si>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</si>
  <si>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</si>
  <si>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</si>
  <si>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</si>
  <si>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</si>
  <si>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</si>
  <si>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</si>
  <si>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</si>
  <si>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</si>
  <si>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</si>
  <si>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</si>
  <si>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</si>
  <si>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</si>
  <si>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</si>
  <si>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</si>
  <si>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</si>
  <si>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</si>
  <si>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</si>
  <si>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</si>
  <si>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</si>
  <si>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</si>
  <si>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</si>
  <si>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</si>
  <si>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</si>
  <si>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</si>
  <si>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</si>
  <si>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</si>
  <si>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</si>
  <si>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</si>
  <si>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</si>
  <si>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</si>
  <si>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</si>
  <si>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</si>
  <si>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</si>
  <si>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</si>
  <si>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</si>
  <si>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</si>
  <si>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</si>
  <si>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</si>
  <si>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</si>
  <si>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</si>
  <si>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</si>
  <si>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</si>
  <si>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</si>
  <si>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</si>
  <si>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</si>
  <si>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</si>
  <si>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</si>
  <si>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</si>
  <si>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</si>
  <si>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</si>
  <si>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</si>
  <si>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</si>
  <si>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</si>
  <si>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</si>
  <si>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</si>
  <si>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</si>
  <si>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</si>
  <si>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</si>
  <si>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</si>
  <si>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</si>
  <si>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</si>
  <si>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</si>
  <si>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</si>
  <si>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</si>
  <si>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</si>
  <si>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</si>
  <si>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</si>
  <si>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</si>
  <si>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</si>
  <si>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</si>
  <si>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</si>
  <si>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</si>
  <si>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</si>
  <si>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</si>
  <si>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</si>
  <si>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</si>
  <si>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</si>
  <si>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</si>
  <si>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</si>
  <si>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</si>
  <si>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</si>
  <si>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</si>
  <si>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</si>
  <si>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</si>
  <si>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</si>
  <si>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</si>
  <si>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</si>
  <si>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</si>
  <si>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</si>
  <si>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</si>
  <si>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</si>
  <si>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</si>
  <si>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</si>
  <si>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</si>
  <si>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</si>
  <si>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</si>
  <si>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</si>
  <si>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</si>
  <si>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</si>
  <si>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</si>
  <si>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</si>
  <si>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</si>
  <si>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</si>
  <si>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</si>
  <si>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</si>
  <si>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</si>
  <si>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</si>
  <si>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</si>
  <si>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</si>
  <si>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</si>
  <si>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</si>
  <si>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</si>
  <si>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</si>
  <si>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</si>
  <si>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</si>
  <si>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</si>
  <si>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</si>
  <si>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</si>
  <si>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</si>
  <si>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</si>
  <si>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</si>
  <si>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</si>
  <si>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</si>
  <si>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</si>
  <si>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</si>
  <si>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</si>
  <si>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</si>
  <si>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</si>
  <si>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</si>
  <si>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</si>
  <si>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</si>
  <si>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</si>
  <si>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</si>
  <si>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</si>
  <si>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</si>
  <si>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</si>
  <si>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</si>
  <si>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</si>
  <si>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</si>
  <si>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</si>
  <si>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</si>
  <si>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</si>
  <si>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</si>
  <si>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</si>
  <si>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</si>
  <si>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</si>
  <si>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</si>
  <si>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</si>
  <si>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</si>
  <si>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</si>
  <si>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</si>
  <si>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</si>
  <si>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</si>
  <si>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</si>
  <si>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</si>
  <si>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</si>
  <si>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</si>
  <si>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</si>
  <si>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</si>
  <si>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</si>
  <si>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</si>
  <si>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</si>
  <si>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</si>
  <si>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</si>
  <si>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</si>
  <si>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</si>
  <si>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</si>
  <si>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</si>
  <si>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</si>
  <si>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</si>
  <si>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</si>
  <si>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</si>
  <si>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</si>
  <si>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</si>
  <si>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</si>
  <si>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</si>
  <si>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</si>
  <si>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</si>
  <si>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</si>
  <si>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</si>
  <si>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</si>
  <si>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</si>
  <si>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</si>
  <si>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</si>
  <si>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</si>
  <si>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</si>
  <si>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</si>
  <si>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</si>
  <si>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</si>
  <si>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</si>
  <si>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</si>
  <si>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</si>
  <si>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</si>
  <si>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</si>
  <si>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</si>
  <si>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</si>
  <si>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</si>
  <si>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</si>
  <si>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</si>
  <si>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</si>
  <si>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</si>
  <si>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</si>
  <si>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</si>
  <si>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</si>
  <si>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</si>
  <si>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</si>
  <si>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</si>
  <si>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</si>
  <si>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</si>
  <si>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</si>
  <si>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</si>
  <si>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</si>
  <si>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</si>
  <si>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</si>
  <si>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</si>
  <si>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</si>
  <si>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</si>
  <si>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</si>
  <si>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</si>
  <si>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</si>
  <si>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</si>
  <si>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</si>
  <si>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</si>
  <si>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</si>
  <si>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</si>
  <si>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</si>
  <si>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</si>
  <si>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</si>
  <si>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</si>
  <si>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</si>
  <si>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</si>
  <si>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</si>
  <si>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</si>
  <si>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</si>
  <si>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</si>
  <si>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</si>
  <si>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</si>
  <si>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</si>
  <si>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</si>
  <si>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</si>
  <si>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</si>
  <si>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</si>
  <si>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</si>
  <si>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</si>
  <si>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</si>
  <si>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</si>
  <si>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</si>
  <si>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</si>
  <si>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</si>
  <si>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</si>
  <si>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</si>
  <si>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</si>
  <si>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</si>
  <si>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</si>
  <si>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</si>
  <si>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</si>
  <si>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</si>
  <si>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</si>
  <si>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</si>
  <si>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</si>
  <si>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</si>
  <si>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</si>
  <si>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</si>
  <si>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</si>
  <si>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</si>
  <si>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</si>
  <si>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</si>
  <si>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</si>
  <si>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</si>
  <si>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</si>
  <si>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</si>
  <si>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</si>
  <si>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</si>
  <si>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</si>
  <si>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</si>
  <si>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</si>
  <si>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</si>
  <si>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</si>
  <si>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</si>
  <si>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</si>
  <si>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</si>
  <si>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</si>
  <si>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</si>
  <si>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</si>
  <si>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</si>
  <si>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</si>
  <si>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</si>
  <si>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</si>
  <si>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</si>
  <si>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</si>
  <si>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</si>
  <si>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</si>
  <si>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</si>
  <si>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</si>
  <si>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</si>
  <si>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</si>
  <si>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</si>
  <si>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</si>
  <si>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</si>
  <si>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</si>
  <si>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</si>
  <si>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</si>
  <si>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</si>
  <si>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</si>
  <si>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</si>
  <si>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</si>
  <si>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</si>
  <si>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</si>
  <si>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</si>
  <si>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</si>
  <si>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</si>
  <si>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</si>
  <si>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</si>
  <si>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</si>
  <si>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</si>
  <si>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</si>
  <si>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</si>
  <si>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</si>
  <si>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</si>
  <si>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</si>
  <si>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</si>
  <si>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</si>
  <si>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</si>
  <si>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</si>
  <si>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</si>
  <si>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</si>
  <si>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</si>
  <si>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</si>
  <si>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</si>
  <si>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</si>
  <si>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</si>
  <si>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</si>
  <si>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</si>
  <si>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</si>
  <si>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</si>
  <si>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</si>
  <si>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</si>
  <si>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</si>
  <si>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</si>
  <si>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</si>
  <si>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</si>
  <si>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</si>
  <si>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</si>
  <si>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</si>
  <si>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</si>
  <si>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</si>
  <si>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</si>
  <si>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</si>
  <si>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</si>
  <si>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</si>
  <si>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</si>
  <si>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</si>
  <si>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</si>
  <si>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</si>
  <si>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</si>
  <si>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</si>
  <si>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</si>
  <si>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</si>
  <si>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</si>
  <si>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</si>
  <si>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</si>
  <si>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</si>
  <si>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</si>
  <si>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</si>
  <si>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</si>
  <si>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</si>
  <si>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</si>
  <si>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</si>
  <si>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</si>
  <si>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</si>
  <si>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</si>
  <si>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</si>
  <si>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</si>
  <si>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</si>
  <si>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</si>
  <si>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</si>
  <si>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</si>
  <si>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</si>
  <si>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</si>
  <si>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</si>
  <si>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</si>
  <si>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</si>
  <si>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</si>
  <si>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</si>
  <si>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</si>
  <si>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</si>
  <si>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</si>
  <si>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</si>
  <si>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</si>
  <si>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</si>
  <si>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</si>
  <si>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</si>
  <si>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</si>
  <si>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</si>
  <si>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</si>
  <si>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</si>
  <si>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</si>
  <si>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</si>
  <si>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</si>
  <si>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</si>
  <si>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</si>
  <si>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</si>
  <si>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</si>
  <si>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</si>
  <si>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</si>
  <si>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</si>
  <si>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</si>
  <si>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</si>
  <si>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</si>
  <si>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</si>
  <si>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</si>
  <si>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</si>
  <si>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</si>
  <si>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</si>
  <si>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</si>
  <si>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</si>
  <si>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</si>
  <si>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</si>
  <si>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</si>
  <si>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</si>
  <si>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</si>
  <si>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</si>
  <si>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</si>
  <si>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</si>
  <si>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</si>
  <si>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</si>
  <si>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</si>
  <si>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</si>
  <si>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</si>
  <si>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</si>
  <si>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</si>
  <si>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</si>
  <si>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</si>
  <si>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</si>
  <si>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</si>
  <si>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</si>
  <si>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</si>
  <si>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</si>
  <si>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</si>
  <si>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</si>
  <si>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</si>
  <si>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</si>
  <si>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</si>
  <si>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</si>
  <si>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</si>
  <si>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</si>
  <si>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</si>
  <si>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</si>
  <si>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</si>
  <si>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</si>
  <si>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</si>
  <si>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</si>
  <si>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</si>
  <si>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</si>
  <si>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</si>
  <si>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</si>
  <si>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</si>
  <si>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</si>
  <si>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</si>
  <si>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</si>
  <si>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</si>
  <si>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</si>
  <si>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</si>
  <si>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</si>
  <si>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</si>
  <si>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</si>
  <si>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</si>
  <si>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</si>
  <si>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</si>
  <si>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</si>
  <si>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</si>
  <si>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</si>
  <si>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</si>
  <si>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</si>
  <si>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</si>
  <si>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</si>
  <si>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</si>
  <si>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</si>
  <si>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</si>
  <si>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</si>
  <si>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</si>
  <si>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</si>
  <si>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</si>
  <si>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</si>
  <si>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</si>
  <si>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</si>
  <si>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</si>
  <si>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</si>
  <si>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</si>
  <si>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</si>
  <si>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</si>
  <si>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</si>
  <si>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</si>
  <si>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</si>
  <si>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</si>
  <si>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</si>
  <si>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</si>
  <si>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</si>
  <si>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</si>
  <si>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</si>
  <si>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</si>
  <si>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</si>
  <si>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Гравій, пісок, щебінь і наповнювачі (основна діяльність):Гравій, пісок, щебінь і наповнювачі (основна діяльність)</t>
  </si>
  <si>
    <t>Будівництво ПЛІ-0,4 кВ Л-4 оп.№1 - оп.№4  КТП-420 ПНВМП фірма "ІНКОПМАРК" по вул. Велика Перспективна (між будинками №17 та №19) в  м. Кропивницький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</si>
  <si>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</si>
  <si>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</si>
  <si>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</si>
  <si>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</si>
  <si>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</si>
  <si>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</si>
  <si>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</si>
  <si>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</si>
  <si>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31720000-9 Електромеханічне обладнання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</si>
  <si>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</si>
  <si>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</si>
  <si>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</si>
  <si>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</si>
  <si>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</si>
  <si>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</si>
  <si>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</si>
  <si>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</si>
  <si>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</si>
  <si>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</si>
  <si>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</si>
  <si>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</si>
  <si>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</si>
  <si>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</si>
  <si>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</si>
  <si>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</si>
  <si>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</si>
  <si>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</si>
  <si>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</si>
  <si>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</si>
  <si>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</si>
  <si>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</si>
  <si>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</si>
  <si>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</si>
  <si>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</si>
  <si>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</si>
  <si>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</si>
  <si>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</si>
  <si>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</si>
  <si>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</si>
  <si>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</si>
  <si>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</si>
  <si>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</si>
  <si>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</si>
  <si>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</si>
  <si>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</si>
  <si>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</si>
  <si>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</si>
  <si>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</si>
  <si>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</si>
  <si>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</si>
  <si>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</si>
  <si>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</si>
  <si>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</si>
  <si>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</si>
  <si>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</si>
  <si>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Елементи електричних схем ЛОТ №1-2 (основна діяльність):ЛОТ2</t>
  </si>
  <si>
    <t>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</si>
  <si>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>Шафа КТПС 100 кВА</t>
  </si>
  <si>
    <t>Спеціалізована хімічна продукція (основна діяльність):Спеціалізована хімічна продукція (основна діяльність)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</si>
  <si>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</si>
  <si>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</si>
  <si>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</si>
  <si>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</si>
  <si>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</si>
  <si>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</si>
  <si>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</si>
  <si>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Телеметричне та термінальне обладнання (основна діяльність):Телеметричне та термінальне обладнання (основна діяльність)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</si>
  <si>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</si>
  <si>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</si>
  <si>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</si>
  <si>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</si>
  <si>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</si>
  <si>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</si>
  <si>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</si>
  <si>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</si>
  <si>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</si>
  <si>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</si>
  <si>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</si>
  <si>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</si>
  <si>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</si>
  <si>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</si>
  <si>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</si>
  <si>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1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</si>
  <si>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</si>
  <si>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</si>
  <si>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</si>
  <si>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</si>
  <si>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</si>
  <si>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</si>
  <si>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</si>
  <si>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</si>
  <si>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</si>
  <si>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</si>
  <si>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</si>
  <si>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</si>
  <si>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</si>
  <si>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</si>
  <si>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</si>
  <si>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</si>
  <si>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</si>
  <si>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Шафа КТП-400/10/0,4 У1 (або еквівалент) (приєднання):Шафа КТП-400/10/0,4 У1 (або еквівалент) (приєднання)</t>
  </si>
  <si>
    <t>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</si>
  <si>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</si>
  <si>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1</t>
  </si>
  <si>
    <t>Конструкційні матеріали (або еквівалент) (основна діяльність):ЛОТ 2</t>
  </si>
  <si>
    <t>19510000-4 Гумові вироби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</si>
  <si>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</si>
  <si>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</si>
  <si>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</si>
  <si>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</si>
  <si>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</si>
  <si>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</si>
  <si>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</si>
  <si>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Руденко С.В. в с. Липовеньке, Голованівського р-ну)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</si>
  <si>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</si>
  <si>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</si>
  <si>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</si>
  <si>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</si>
  <si>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</si>
  <si>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</si>
  <si>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</si>
  <si>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</si>
  <si>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</si>
  <si>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</si>
  <si>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</si>
  <si>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</si>
  <si>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</si>
  <si>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Основні неорганічні хімічні речовини (основна діяльність):Основні неорганічні хімічні речовини (основна діяльність)</t>
  </si>
  <si>
    <t>Нове будівництво ЩТП-50/В (100 кВА) в сел. Вільшанка Голованівського району Кіровоградської області</t>
  </si>
  <si>
    <t>Послуги з післягарантійного або негарантійного ремонту приладів обліку електричної енергії</t>
  </si>
  <si>
    <t>Елементи електричних схем ЛОТ №1,2 (основна діяльність):ЛОТ1</t>
  </si>
  <si>
    <t>Елементи електричних схем ЛОТ №1,2 (основна діяльність):ЛОТ2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</si>
  <si>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</si>
  <si>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</si>
  <si>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</si>
  <si>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</si>
  <si>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</si>
  <si>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</si>
  <si>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</si>
  <si>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</si>
  <si>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</si>
  <si>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</si>
  <si>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</si>
  <si>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</si>
  <si>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</si>
  <si>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</si>
  <si>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>https://zakupivli.pro/gov/tenders/ua-2025-01-23-015872-a</t>
  </si>
  <si>
    <t>Абразивні вироби (основна діяльність):Абразивні вироби (основна діяльність)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</si>
  <si>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</si>
  <si>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</si>
  <si>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</si>
  <si>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</si>
  <si>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</si>
  <si>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</si>
  <si>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</si>
  <si>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</si>
  <si>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</si>
  <si>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</si>
  <si>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</si>
  <si>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</si>
  <si>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</si>
  <si>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</si>
  <si>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</si>
  <si>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</si>
  <si>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</si>
  <si>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</si>
  <si>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</si>
  <si>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</si>
  <si>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</si>
  <si>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</si>
  <si>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</si>
  <si>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</si>
  <si>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</si>
  <si>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</si>
  <si>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</si>
  <si>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</si>
  <si>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</si>
  <si>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</si>
  <si>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</si>
  <si>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</si>
  <si>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</si>
  <si>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</si>
  <si>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</si>
  <si>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</si>
  <si>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</si>
  <si>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</si>
  <si>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</si>
  <si>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</si>
  <si>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</si>
  <si>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</si>
  <si>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</si>
  <si>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Фарби (основна діяльність):Фарби (основна діяльність)</t>
  </si>
  <si>
    <t>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</si>
  <si>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</si>
  <si>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</si>
  <si>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</si>
  <si>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</si>
  <si>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</si>
  <si>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Обов'язковий технічний огляд (технічний контроль) транспортних засобів:Обов'язковий технічний огляд (технічний контроль) транспортних засобів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</si>
  <si>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</si>
  <si>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</si>
  <si>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https://zakupivli.pro/gov/tenders/ua-2025-01-30-014787-a/lot-c8d735ebb8d441cf850d0c4fdec950cf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</si>
  <si>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</si>
  <si>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</si>
  <si>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</si>
  <si>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</si>
  <si>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</si>
  <si>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</si>
  <si>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</si>
  <si>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Роботи по капітальному ремонту на ПС 150/35/6кВ Сільмаш-1 в частині заміни моторного приводу РПН силового трансформатора 1Т типу ТДТН-25000/150</t>
  </si>
  <si>
    <t>Вироби з дроту (або еквівалент) (основна діяльність):ЛОТ 1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</si>
  <si>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</si>
  <si>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</si>
  <si>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</si>
  <si>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</si>
  <si>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</si>
  <si>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</si>
  <si>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</si>
  <si>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</si>
  <si>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</si>
  <si>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</si>
  <si>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</si>
  <si>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</si>
  <si>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</si>
  <si>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</si>
  <si>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</si>
  <si>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</si>
  <si>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</si>
  <si>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</si>
  <si>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</si>
  <si>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</si>
  <si>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</si>
  <si>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</si>
  <si>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</si>
  <si>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</si>
  <si>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</si>
  <si>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</si>
  <si>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24910000-6 Клеї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</si>
  <si>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</si>
  <si>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</si>
  <si>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</si>
  <si>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</si>
  <si>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</si>
  <si>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</si>
  <si>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</si>
  <si>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Тонери</t>
  </si>
  <si>
    <t>Локальні мережі (або еквівалент) (основна діяльність):Локальні мережі (або еквівалент) (основна діяльність)</t>
  </si>
  <si>
    <t>Телефонне обладнання (основна діяльність):Телефонне обладнання (основна діяльність)</t>
  </si>
  <si>
    <t>32550000-3 Телефонне обладнання</t>
  </si>
  <si>
    <t>https://zakupivli.pro/gov/tenders/ua-2025-02-06-014975-a</t>
  </si>
  <si>
    <t>https://zakupivli.pro/gov/tenders/ua-2025-02-06-013619-a/lot-259fde21378e4bc88aecbc3765dc7df0</t>
  </si>
  <si>
    <t>https://zakupivli.pro/gov/tenders/ua-2025-02-06-004155-a/lot-24c427644b5b49478be73c703893dc0d</t>
  </si>
  <si>
    <t>Відеокамери та відеореєстратори (основна діяльність).:Відеокамери та відеореєстратори (основна діяльність).</t>
  </si>
  <si>
    <t>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</si>
  <si>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>Капітальний ремонт адміністративної будівлі м. Мала Виска по Новомиргородському шосе, 3, Маловисковські ЕМ  (роздягальня)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</si>
  <si>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</si>
  <si>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</si>
  <si>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</si>
  <si>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</si>
  <si>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</si>
  <si>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</si>
  <si>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діяльність):ЛОТ1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</si>
  <si>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</si>
  <si>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</si>
  <si>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Електрична апаратура для комутування та захисту електричних кіл (основна діяльність):ЛОТ4</t>
  </si>
  <si>
    <t>Телекомунікаційні кабелі та обладнання (основна діяльність):Телекомунікаційні кабелі та обладнання (основна діяльність)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</si>
  <si>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</si>
  <si>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</si>
  <si>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</si>
  <si>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</si>
  <si>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</si>
  <si>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</si>
  <si>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</si>
  <si>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</si>
  <si>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</si>
  <si>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</si>
  <si>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>Світильники та освітлювальна арматура (основна діяльність):Світильники та освітлювальна арматура (основна діяльність)</t>
  </si>
  <si>
    <t>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</si>
  <si>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</si>
  <si>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Будівництво ЩТП-74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</si>
  <si>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</si>
  <si>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</si>
  <si>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</si>
  <si>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</si>
  <si>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</si>
  <si>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</si>
  <si>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</si>
  <si>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Капітальний ремонт реєстраторів аварійних подій "РЕКОН-07БС"</t>
  </si>
  <si>
    <t>https://zakupivli.pro/gov/tenders/ua-2025-02-13-013204-a</t>
  </si>
  <si>
    <t>Вироби різні з канату, мотузки, шпагату та сітки (основна діяльність):Вироби різні з канату, мотузки, шпагату та сітки (основна діяльність)</t>
  </si>
  <si>
    <t>Інші завершальні будівельні роботи</t>
  </si>
  <si>
    <t>Будівництво ПЛІ-0,4 кВ від ЩТП-50/В в сел. Вільшанка Голованівського району Кіровоградської області</t>
  </si>
  <si>
    <t xml:space="preserve">Каболка </t>
  </si>
  <si>
    <t>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</si>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</sst>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9779-a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14787-a/lot-c8d735ebb8d441cf850d0c4fdec950cf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my.zakupivli.pro/remote/dispatcher/state_purchase_view/57385694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700" Type="http://schemas.openxmlformats.org/officeDocument/2006/relationships/hyperlink" Target="https://my.zakupivli.pro/remote/dispatcher/state_purchase_view/57077647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zakupivli.pro/gov/tenders/ua-2025-02-13-004874-a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7250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2085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zakupivli.pro/gov/tenders/ua-2025-02-14-004784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zakupivli.pro/gov/tenders/ua-2025-02-07-007901-a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my.zakupivli.pro/remote/dispatcher/state_purchase_view/57441860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715" Type="http://schemas.openxmlformats.org/officeDocument/2006/relationships/hyperlink" Target="https://my.zakupivli.pro/remote/dispatcher/state_purchase_view/57100319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9297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my.zakupivli.pro/remote/dispatcher/state_purchase_view/57469944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6-014975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10881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29-003903-a/lot-ca859737ced54c19a4e1385ab7f4fa20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my.zakupivli.pro/remote/dispatcher/state_purchase_view/57385694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zakupivli.pro/gov/tenders/ua-2025-02-13-007747-a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8018-a" TargetMode="External"/><Relationship Id="rId13" Type="http://schemas.openxmlformats.org/officeDocument/2006/relationships/hyperlink" Target="https://zakupki.prom.ua/gov/tenders/UA-2022-12-08-017620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3306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zakupivli.pro/gov/tenders/ua-2025-02-14-007472-a/lot-c8d5d5cc5f4645c4a95504f29a895189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zakupivli.pro/gov/tenders/ua-2025-02-07-010817-a/lot-a67752bd5f084d6fa7839c33b4ee117f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625" Type="http://schemas.openxmlformats.org/officeDocument/2006/relationships/hyperlink" Target="https://zakupivli.pro/gov/tenders/ua-2025-01-16-016667-a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my.zakupivli.pro/remote/dispatcher/state_purchase_view/57443185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102057" TargetMode="External"/><Relationship Id="rId295" Type="http://schemas.openxmlformats.org/officeDocument/2006/relationships/hyperlink" Target="https://my.zakupki.prom.ua/remote/dispatcher/state_purchase_view/41830605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943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my.zakupivli.pro/remote/dispatcher/state_purchase_view/57475723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48238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99" Type="http://schemas.openxmlformats.org/officeDocument/2006/relationships/hyperlink" Target="https://zakupki.prom.ua/gov/tenders/UA-2023-03-23-011146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912" Type="http://schemas.openxmlformats.org/officeDocument/2006/relationships/hyperlink" Target="https://zakupivli.pro/gov/tenders/UA-2024-03-04-003068-a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35a62486fc704813b60b1b05ff9ab601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my.zakupivli.pro/remote/dispatcher/state_purchase_view/57385694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729" Type="http://schemas.openxmlformats.org/officeDocument/2006/relationships/hyperlink" Target="https://my.zakupivli.pro/remote/dispatcher/state_purchase_view/57144174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zakupivli.pro/gov/tenders/ua-2025-02-13-008334-a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my.zakupivli.pro/remote/dispatcher/state_purchase_view/57084914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31734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279883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my.zakupivli.pro/remote/dispatcher/state_purchase_view/57445600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zakupivli.pro/gov/tenders/ua-2025-01-30-008146-a/lot-1950539852ab49e2a5f68117c24da0f7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10425-a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my.zakupivli.pro/remote/dispatcher/state_purchase_view/57476203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69360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98" Type="http://schemas.openxmlformats.org/officeDocument/2006/relationships/hyperlink" Target="https://zakupki.prom.ua/gov/tenders/UA-2023-03-22-004354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zakupivli.pro/gov/tenders/ua-2025-02-11-014703-a/lot-3b27ac22678548a3bedeaf13ff8039f4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706" Type="http://schemas.openxmlformats.org/officeDocument/2006/relationships/hyperlink" Target="https://my.zakupivli.pro/remote/dispatcher/state_purchase_view/57010056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385934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5030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zakupivli.pro/gov/tenders/ua-2025-02-13-009405-a/lot-33c26c030db143278a55cb7505b56ce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41917" TargetMode="External"/><Relationship Id="rId22" Type="http://schemas.openxmlformats.org/officeDocument/2006/relationships/hyperlink" Target="https://zakupki.prom.ua/gov/tenders/UA-2023-01-17-001178-a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zakupivli.pro/gov/tenders/ua-2025-02-04-013387-a/lot-1a391c9ea1fe4992ac4f126a3fe3a103" TargetMode="External"/><Relationship Id="rId33" Type="http://schemas.openxmlformats.org/officeDocument/2006/relationships/hyperlink" Target="https://my.zakupki.prom.ua/remote/dispatcher/state_purchase_view/41550489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1601" Type="http://schemas.openxmlformats.org/officeDocument/2006/relationships/hyperlink" Target="https://zakupivli.pro/gov/tenders/ua-2025-01-08-007829-a" TargetMode="External"/><Relationship Id="rId182" Type="http://schemas.openxmlformats.org/officeDocument/2006/relationships/hyperlink" Target="https://zakupki.prom.ua/gov/tenders/UA-2023-03-20-010412-a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487" Type="http://schemas.openxmlformats.org/officeDocument/2006/relationships/hyperlink" Target="https://my.zakupki.prom.ua/remote/dispatcher/state_purchase_view/45419691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694" Type="http://schemas.openxmlformats.org/officeDocument/2006/relationships/hyperlink" Target="https://zakupivli.pro/gov/tenders/UA-2024-01-31-010710-a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00" Type="http://schemas.openxmlformats.org/officeDocument/2006/relationships/hyperlink" Target="https://my.zakupivli.pro/remote/dispatcher/state_purchase_view/50949996" TargetMode="External"/><Relationship Id="rId1184" Type="http://schemas.openxmlformats.org/officeDocument/2006/relationships/hyperlink" Target="https://my.zakupivli.pro/remote/dispatcher/state_purchase_view/51864709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9432-a" TargetMode="External"/><Relationship Id="rId44" Type="http://schemas.openxmlformats.org/officeDocument/2006/relationships/hyperlink" Target="https://my.zakupki.prom.ua/remote/dispatcher/state_purchase_view/41519874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696" Type="http://schemas.openxmlformats.org/officeDocument/2006/relationships/hyperlink" Target="https://my.zakupivli.pro/remote/dispatcher/state_purchase_view/56982494" TargetMode="External"/><Relationship Id="rId193" Type="http://schemas.openxmlformats.org/officeDocument/2006/relationships/hyperlink" Target="https://zakupki.prom.ua/gov/tenders/UA-2023-03-20-007084-a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498" Type="http://schemas.openxmlformats.org/officeDocument/2006/relationships/hyperlink" Target="https://zakupki.prom.ua/gov/tenders/UA-2023-10-09-004357-a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260" Type="http://schemas.openxmlformats.org/officeDocument/2006/relationships/hyperlink" Target="https://zakupki.prom.ua/gov/tenders/UA-2023-03-31-004510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my.zakupivli.pro/remote/dispatcher/state_purchase_view/57295165" TargetMode="External"/><Relationship Id="rId55" Type="http://schemas.openxmlformats.org/officeDocument/2006/relationships/hyperlink" Target="https://my.zakupki.prom.ua/remote/dispatcher/state_purchase_view/41432337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71" Type="http://schemas.openxmlformats.org/officeDocument/2006/relationships/hyperlink" Target="https://my.zakupki.prom.ua/remote/dispatcher/state_purchase_view/41779398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my.zakupivli.pro/remote/dispatcher/state_purchase_view/57385694" TargetMode="External"/><Relationship Id="rId66" Type="http://schemas.openxmlformats.org/officeDocument/2006/relationships/hyperlink" Target="https://my.zakupki.prom.ua/remote/dispatcher/state_purchase_view/41426342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01" Type="http://schemas.openxmlformats.org/officeDocument/2006/relationships/hyperlink" Target="https://my.zakupivli.pro/remote/dispatcher/state_purchase_view/57062513" TargetMode="External"/><Relationship Id="rId1785" Type="http://schemas.openxmlformats.org/officeDocument/2006/relationships/hyperlink" Target="https://my.zakupivli.pro/remote/dispatcher/state_purchase_view/57446387" TargetMode="External"/><Relationship Id="rId77" Type="http://schemas.openxmlformats.org/officeDocument/2006/relationships/hyperlink" Target="https://my.zakupki.prom.ua/remote/dispatcher/state_purchase_view/41328966" TargetMode="External"/><Relationship Id="rId282" Type="http://schemas.openxmlformats.org/officeDocument/2006/relationships/hyperlink" Target="https://zakupki.prom.ua/gov/tenders/UA-2023-04-03-010385-a" TargetMode="External"/><Relationship Id="rId503" Type="http://schemas.openxmlformats.org/officeDocument/2006/relationships/hyperlink" Target="https://zakupivli.pro/gov/tenders/UA-2023-10-24-009180-a" TargetMode="External"/><Relationship Id="rId587" Type="http://schemas.openxmlformats.org/officeDocument/2006/relationships/hyperlink" Target="https://zakupivli.pro/gov/tenders/UA-2024-01-08-004546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1200" Type="http://schemas.openxmlformats.org/officeDocument/2006/relationships/hyperlink" Target="https://my.zakupivli.pro/remote/dispatcher/state_purchase_view/52153166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05" Type="http://schemas.openxmlformats.org/officeDocument/2006/relationships/hyperlink" Target="https://my.zakupivli.pro/remote/dispatcher/state_purchase_view/55397586" TargetMode="External"/><Relationship Id="rId1589" Type="http://schemas.openxmlformats.org/officeDocument/2006/relationships/hyperlink" Target="https://my.zakupivli.pro/remote/dispatcher/state_purchase_view/56341932" TargetMode="External"/><Relationship Id="rId1712" Type="http://schemas.openxmlformats.org/officeDocument/2006/relationships/hyperlink" Target="https://zakupivli.pro/gov/tenders/ua-2025-01-30-008146-a/lot-619468b0d6ca413494bc08d5599e3b3c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53868" TargetMode="External"/><Relationship Id="rId88" Type="http://schemas.openxmlformats.org/officeDocument/2006/relationships/hyperlink" Target="https://my.zakupki.prom.ua/remote/dispatcher/state_purchase_view/41204144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3646-a" TargetMode="External"/><Relationship Id="rId15" Type="http://schemas.openxmlformats.org/officeDocument/2006/relationships/hyperlink" Target="https://my.zakupki.prom.ua/remote/dispatcher/state_purchase_view/39591644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10811-a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01" Type="http://schemas.openxmlformats.org/officeDocument/2006/relationships/hyperlink" Target="https://my.zakupivli.pro/remote/dispatcher/state_purchase_view/57476914" TargetMode="External"/><Relationship Id="rId382" Type="http://schemas.openxmlformats.org/officeDocument/2006/relationships/hyperlink" Target="https://my.zakupki.prom.ua/remote/dispatcher/state_purchase_view/44300695" TargetMode="External"/><Relationship Id="rId603" Type="http://schemas.openxmlformats.org/officeDocument/2006/relationships/hyperlink" Target="https://my.zakupivli.pro/remote/dispatcher/state_purchase_view/48421027" TargetMode="External"/><Relationship Id="rId687" Type="http://schemas.openxmlformats.org/officeDocument/2006/relationships/hyperlink" Target="https://zakupivli.pro/gov/tenders/UA-2024-01-31-008115-a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20098" TargetMode="External"/><Relationship Id="rId37" Type="http://schemas.openxmlformats.org/officeDocument/2006/relationships/hyperlink" Target="https://my.zakupki.prom.ua/remote/dispatcher/state_purchase_view/41520898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05" Type="http://schemas.openxmlformats.org/officeDocument/2006/relationships/hyperlink" Target="https://my.zakupivli.pro/remote/dispatcher/state_purchase_view/56533770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1812" Type="http://schemas.openxmlformats.org/officeDocument/2006/relationships/hyperlink" Target="https://my.zakupivli.pro/remote/dispatcher/state_purchase_view/57524444" TargetMode="External"/><Relationship Id="rId90" Type="http://schemas.openxmlformats.org/officeDocument/2006/relationships/hyperlink" Target="https://my.zakupki.prom.ua/remote/dispatcher/state_purchase_view/4119306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919" Type="http://schemas.openxmlformats.org/officeDocument/2006/relationships/hyperlink" Target="https://zakupivli.pro/gov/tenders/UA-2024-03-05-002444-a" TargetMode="External"/><Relationship Id="rId1090" Type="http://schemas.openxmlformats.org/officeDocument/2006/relationships/hyperlink" Target="https://my.zakupivli.pro/remote/dispatcher/state_purchase_view/50942400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272530" TargetMode="External"/><Relationship Id="rId48" Type="http://schemas.openxmlformats.org/officeDocument/2006/relationships/hyperlink" Target="https://my.zakupki.prom.ua/remote/dispatcher/state_purchase_view/41519534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97" Type="http://schemas.openxmlformats.org/officeDocument/2006/relationships/hyperlink" Target="https://zakupki.prom.ua/gov/tenders/UA-2023-03-22-01019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zakupivli.pro/gov/tenders/ua-2025-02-07-001208-a" TargetMode="External"/><Relationship Id="rId59" Type="http://schemas.openxmlformats.org/officeDocument/2006/relationships/hyperlink" Target="https://my.zakupki.prom.ua/remote/dispatcher/state_purchase_view/41427937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zakupivli.pro/gov/tenders/ua-2025-02-11-014703-a/lot-74f1ea1d960c4f238096402c86a9ef27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1400" Type="http://schemas.openxmlformats.org/officeDocument/2006/relationships/hyperlink" Target="https://zakupivli.pro/gov/tenders/ua-2024-10-29-008170-a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1705" Type="http://schemas.openxmlformats.org/officeDocument/2006/relationships/hyperlink" Target="https://my.zakupivli.pro/remote/dispatcher/state_purchase_view/57010056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my.zakupivli.pro/remote/dispatcher/state_purchase_view/57435375" TargetMode="External"/><Relationship Id="rId50" Type="http://schemas.openxmlformats.org/officeDocument/2006/relationships/hyperlink" Target="https://my.zakupki.prom.ua/remote/dispatcher/state_purchase_view/4151908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92256" TargetMode="External"/><Relationship Id="rId297" Type="http://schemas.openxmlformats.org/officeDocument/2006/relationships/hyperlink" Target="https://my.zakupki.prom.ua/remote/dispatcher/state_purchase_view/41816730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61" Type="http://schemas.openxmlformats.org/officeDocument/2006/relationships/hyperlink" Target="https://my.zakupki.prom.ua/remote/dispatcher/state_purchase_view/41427101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1727" Type="http://schemas.openxmlformats.org/officeDocument/2006/relationships/hyperlink" Target="https://zakupivli.pro/gov/tenders/ua-2025-01-31-000377-a/lot-634ee94893dc45c28c4e9ce2ec0e4acb" TargetMode="External"/><Relationship Id="rId19" Type="http://schemas.openxmlformats.org/officeDocument/2006/relationships/hyperlink" Target="https://my.zakupki.prom.ua/remote/dispatcher/state_purchase_view/40092152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zakupivli.pro/gov/tenders/ua-2025-02-11-014703-a/lot-2b425a3538b34f61abf9d66504fadba9" TargetMode="External"/><Relationship Id="rId72" Type="http://schemas.openxmlformats.org/officeDocument/2006/relationships/hyperlink" Target="https://my.zakupki.prom.ua/remote/dispatcher/state_purchase_view/41363968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zakupivli.pro/gov/tenders/ua-2025-02-03-000583-a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09809-a/lot-563a933143104f4a8f4a9e74b9e920e9" TargetMode="External"/><Relationship Id="rId1805" Type="http://schemas.openxmlformats.org/officeDocument/2006/relationships/hyperlink" Target="https://zakupivli.pro/gov/tenders/ua-2025-02-14-010906-a/lot-93e17c31d80c4bed8bbf8cdcf89249b6" TargetMode="External"/><Relationship Id="rId83" Type="http://schemas.openxmlformats.org/officeDocument/2006/relationships/hyperlink" Target="https://my.zakupki.prom.ua/remote/dispatcher/state_purchase_view/41235144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14871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printerSettings" Target="../printerSettings/printerSettings1.bin"/><Relationship Id="rId10" Type="http://schemas.openxmlformats.org/officeDocument/2006/relationships/hyperlink" Target="https://zakupki.prom.ua/gov/tenders/UA-2022-11-17-012395-a" TargetMode="External"/><Relationship Id="rId94" Type="http://schemas.openxmlformats.org/officeDocument/2006/relationships/hyperlink" Target="https://my.zakupki.prom.ua/remote/dispatcher/state_purchase_view/41190348" TargetMode="External"/><Relationship Id="rId397" Type="http://schemas.openxmlformats.org/officeDocument/2006/relationships/hyperlink" Target="https://zakupki.prom.ua/gov/tenders/UA-2023-07-13-000492-a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188673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1" Type="http://schemas.openxmlformats.org/officeDocument/2006/relationships/hyperlink" Target="https://zakupki.prom.ua/gov/tenders/UA-2023-03-20-010476-a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01275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my.zakupivli.pro/remote/dispatcher/state_purchase_view/57447516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5ffaee847c684cb6ad73096f99ffe10e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4-007675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my.zakupivli.pro/remote/dispatcher/state_purchase_view/57121076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my.zakupivli.pro/remote/dispatcher/state_purchase_view/57478572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5-002451-a/lot-cdef295c5eb14b61baed22f44fad4796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1-014813-a/lot-1bd3ad2cd8504b62ac0f25b1d3d65110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704" Type="http://schemas.openxmlformats.org/officeDocument/2006/relationships/hyperlink" Target="https://my.zakupivli.pro/remote/dispatcher/state_purchase_view/57062513" TargetMode="External"/><Relationship Id="rId285" Type="http://schemas.openxmlformats.org/officeDocument/2006/relationships/hyperlink" Target="https://zakupki.prom.ua/gov/tenders/UA-2023-04-03-01056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my.zakupivli.pro/remote/dispatcher/state_purchase_view/57480226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zakupivli.pro/gov/tenders/ua-2025-01-31-000377-a/lot-3f4121e2ea834d82a18b9dc6570e8d81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zakupivli.pro/gov/tenders/ua-2025-02-13-010243-a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my.zakupivli.pro/remote/dispatcher/state_purchase_view/57204593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zakupivli.pro/gov/tenders/ua-2025-02-18-000121-a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902" Type="http://schemas.openxmlformats.org/officeDocument/2006/relationships/hyperlink" Target="https://my.zakupivli.pro/remote/dispatcher/state_purchase_view/49571405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6-004155-a/lot-24c427644b5b49478be73c703893dc0d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719" Type="http://schemas.openxmlformats.org/officeDocument/2006/relationships/hyperlink" Target="https://my.zakupivli.pro/remote/dispatcher/state_purchase_view/57084914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zakupivli.pro/gov/tenders/ua-2025-02-12-008425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4e7bb5152a3340e2823a16de636f491d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4-008026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my.zakupivli.pro/remote/dispatcher/state_purchase_view/57122049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zakupivli.pro/gov/tenders/ua-2025-02-05-008594-a/lot-afe1992d07f94057be69f5765f50b620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my.zakupivli.pro/remote/dispatcher/state_purchase_view/57407976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703" Type="http://schemas.openxmlformats.org/officeDocument/2006/relationships/hyperlink" Target="https://my.zakupivli.pro/remote/dispatcher/state_purchase_view/57062513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83469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1734-a/lot-67ece4c36e0f4d39863dee79a9354364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my.zakupivli.pro/remote/dispatcher/state_purchase_view/57218243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zakupivli.pro/gov/tenders/ua-2025-02-18-000134-a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zakupivli.pro/gov/tenders/ua-2025-02-10-005542-a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6-013619-a/lot-259fde21378e4bc88aecbc3765dc7df0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8046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zakupivli.pro/gov/tenders/ua-2025-02-11-012151-a/lot-1f4d63afd42e4d30a8010bebe549fcab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zakupivli.pro/gov/tenders/ua-2025-02-14-008779-a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41684" TargetMode="External"/><Relationship Id="rId23" Type="http://schemas.openxmlformats.org/officeDocument/2006/relationships/hyperlink" Target="https://zakupki.prom.ua/gov/tenders/UA-2023-01-17-001173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8804-a/lot-f4b5d89e64d34844ae27bc85a1c79acf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94" Type="http://schemas.openxmlformats.org/officeDocument/2006/relationships/hyperlink" Target="https://zakupki.prom.ua/gov/tenders/UA-2023-03-20-006270-a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my.zakupivli.pro/remote/dispatcher/state_purchase_view/57380194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zakupivli.pro/gov/tenders/ua-2025-02-13-013204-a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3489-a" TargetMode="External"/><Relationship Id="rId16" Type="http://schemas.openxmlformats.org/officeDocument/2006/relationships/hyperlink" Target="https://zakupki.prom.ua/gov/tenders/UA-2022-12-26-003873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18765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24423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2733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205" Type="http://schemas.openxmlformats.org/officeDocument/2006/relationships/hyperlink" Target="https://zakupivli.pro/gov/tenders/UA-2024-07-15-004574-a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9201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zakupivli.pro/gov/tenders/ua-2025-02-11-014703-a/lot-ba32cb5fde3b4a99a211f91c31c3949e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3-000158-a" TargetMode="External"/><Relationship Id="rId1806" Type="http://schemas.openxmlformats.org/officeDocument/2006/relationships/hyperlink" Target="https://zakupivli.pro/gov/tenders/ua-2025-02-14-009461-a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23"/>
  <sheetViews>
    <sheetView tabSelected="1" zoomScale="55" zoomScaleNormal="55" workbookViewId="0">
      <pane ySplit="4" topLeftCell="A919" activePane="bottomLeft" state="frozen"/>
      <selection pane="bottomLeft" activeCell="G925" sqref="G925"/>
    </sheetView>
  </sheetViews>
  <sheetFormatPr defaultColWidth="9.109375" defaultRowHeight="15.6" x14ac:dyDescent="0.3"/>
  <cols>
    <col min="1" max="1" width="5.10937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0" width="15.21875" style="1" customWidth="1"/>
    <col min="11" max="11" width="15.33203125" style="1" customWidth="1"/>
    <col min="12" max="12" width="10.33203125" style="1" customWidth="1"/>
    <col min="13" max="13" width="15.7773437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427" t="s">
        <v>19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</row>
    <row r="2" spans="1:22" ht="99" customHeight="1" x14ac:dyDescent="0.3">
      <c r="A2" s="426" t="s">
        <v>1</v>
      </c>
      <c r="B2" s="426" t="s">
        <v>0</v>
      </c>
      <c r="C2" s="426" t="s">
        <v>29</v>
      </c>
      <c r="D2" s="426" t="s">
        <v>2</v>
      </c>
      <c r="E2" s="426" t="s">
        <v>3</v>
      </c>
      <c r="F2" s="426" t="s">
        <v>4</v>
      </c>
      <c r="G2" s="426" t="s">
        <v>5</v>
      </c>
      <c r="H2" s="426" t="s">
        <v>6</v>
      </c>
      <c r="I2" s="426"/>
      <c r="J2" s="426"/>
      <c r="K2" s="426" t="s">
        <v>7</v>
      </c>
      <c r="L2" s="426"/>
      <c r="M2" s="426"/>
      <c r="N2" s="426" t="s">
        <v>11</v>
      </c>
      <c r="O2" s="428" t="s">
        <v>12</v>
      </c>
      <c r="P2" s="426" t="s">
        <v>13</v>
      </c>
      <c r="Q2" s="426" t="s">
        <v>14</v>
      </c>
      <c r="R2" s="426"/>
      <c r="S2" s="426"/>
      <c r="T2" s="428" t="s">
        <v>16</v>
      </c>
      <c r="U2" s="426" t="s">
        <v>17</v>
      </c>
      <c r="V2" s="426" t="s">
        <v>18</v>
      </c>
    </row>
    <row r="3" spans="1:22" ht="103.8" customHeight="1" x14ac:dyDescent="0.3">
      <c r="A3" s="426"/>
      <c r="B3" s="426"/>
      <c r="C3" s="426"/>
      <c r="D3" s="426"/>
      <c r="E3" s="426"/>
      <c r="F3" s="426"/>
      <c r="G3" s="426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426"/>
      <c r="O3" s="428"/>
      <c r="P3" s="426"/>
      <c r="Q3" s="30" t="s">
        <v>8</v>
      </c>
      <c r="R3" s="30" t="s">
        <v>9</v>
      </c>
      <c r="S3" s="30" t="s">
        <v>15</v>
      </c>
      <c r="T3" s="428"/>
      <c r="U3" s="426"/>
      <c r="V3" s="426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458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381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380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378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377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376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379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30" t="s">
        <v>373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375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30" t="s">
        <v>373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374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386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385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384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383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382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389</v>
      </c>
      <c r="D160" s="30" t="s">
        <v>58</v>
      </c>
      <c r="E160" s="30" t="s">
        <v>88</v>
      </c>
      <c r="F160" s="30" t="s">
        <v>390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387</v>
      </c>
      <c r="O160" s="31">
        <v>45020</v>
      </c>
      <c r="P160" s="16" t="s">
        <v>388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395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398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386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385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384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383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382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381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30" t="s">
        <v>373</v>
      </c>
      <c r="F168" s="12" t="s">
        <v>392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399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30" t="s">
        <v>373</v>
      </c>
      <c r="F169" s="12" t="s">
        <v>393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400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396</v>
      </c>
      <c r="D170" s="30"/>
      <c r="E170" s="30" t="s">
        <v>75</v>
      </c>
      <c r="F170" s="12" t="s">
        <v>394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401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391</v>
      </c>
      <c r="G171" s="30" t="s">
        <v>185</v>
      </c>
      <c r="H171" s="30" t="s">
        <v>397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402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410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30" t="s">
        <v>373</v>
      </c>
      <c r="F172" s="30" t="s">
        <v>403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407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404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408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406</v>
      </c>
      <c r="D174" s="30"/>
      <c r="E174" s="30" t="s">
        <v>373</v>
      </c>
      <c r="F174" s="30" t="s">
        <v>405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409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413</v>
      </c>
      <c r="D175" s="30" t="s">
        <v>58</v>
      </c>
      <c r="E175" s="30" t="s">
        <v>373</v>
      </c>
      <c r="F175" s="30" t="s">
        <v>411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414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459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30" t="s">
        <v>373</v>
      </c>
      <c r="F176" s="30" t="s">
        <v>412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415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406</v>
      </c>
      <c r="D177" s="30" t="s">
        <v>58</v>
      </c>
      <c r="E177" s="30" t="s">
        <v>373</v>
      </c>
      <c r="F177" s="30" t="s">
        <v>405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416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436</v>
      </c>
      <c r="V177" s="30"/>
    </row>
    <row r="178" spans="1:22" ht="62.4" x14ac:dyDescent="0.3">
      <c r="A178" s="30">
        <v>174</v>
      </c>
      <c r="B178" s="30" t="s">
        <v>21</v>
      </c>
      <c r="C178" s="30" t="s">
        <v>406</v>
      </c>
      <c r="D178" s="30" t="s">
        <v>58</v>
      </c>
      <c r="E178" s="30" t="s">
        <v>373</v>
      </c>
      <c r="F178" s="30" t="s">
        <v>405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437</v>
      </c>
      <c r="O178" s="25">
        <v>45042</v>
      </c>
      <c r="P178" s="28" t="s">
        <v>438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426</v>
      </c>
      <c r="D179" s="30"/>
      <c r="E179" s="30" t="s">
        <v>88</v>
      </c>
      <c r="F179" s="30" t="s">
        <v>417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427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426</v>
      </c>
      <c r="D180" s="30"/>
      <c r="E180" s="30" t="s">
        <v>88</v>
      </c>
      <c r="F180" s="30" t="s">
        <v>418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428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426</v>
      </c>
      <c r="D181" s="30"/>
      <c r="E181" s="30" t="s">
        <v>88</v>
      </c>
      <c r="F181" s="30" t="s">
        <v>419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429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426</v>
      </c>
      <c r="D182" s="30"/>
      <c r="E182" s="30" t="s">
        <v>88</v>
      </c>
      <c r="F182" s="30" t="s">
        <v>420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430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426</v>
      </c>
      <c r="D183" s="30"/>
      <c r="E183" s="30" t="s">
        <v>88</v>
      </c>
      <c r="F183" s="30" t="s">
        <v>421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431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422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432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423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433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424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434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425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435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30" t="s">
        <v>373</v>
      </c>
      <c r="F188" s="30" t="s">
        <v>439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449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30" t="s">
        <v>373</v>
      </c>
      <c r="F189" s="30" t="s">
        <v>440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450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30" t="s">
        <v>373</v>
      </c>
      <c r="F190" s="30" t="s">
        <v>441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451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413</v>
      </c>
      <c r="D191" s="30" t="s">
        <v>58</v>
      </c>
      <c r="E191" s="9" t="s">
        <v>373</v>
      </c>
      <c r="F191" s="9" t="s">
        <v>442</v>
      </c>
      <c r="G191" s="9" t="s">
        <v>448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452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443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453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444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454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445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455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446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456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30" t="s">
        <v>373</v>
      </c>
      <c r="F196" s="30" t="s">
        <v>447</v>
      </c>
      <c r="G196" s="30" t="s">
        <v>448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457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30" t="s">
        <v>373</v>
      </c>
      <c r="F197" s="30" t="s">
        <v>460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462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30" t="s">
        <v>373</v>
      </c>
      <c r="F198" s="30" t="s">
        <v>461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463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464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470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465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471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466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472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467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473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468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474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469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475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476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491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30" t="s">
        <v>373</v>
      </c>
      <c r="F206" s="30" t="s">
        <v>477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492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478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493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479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493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480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494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30" t="s">
        <v>373</v>
      </c>
      <c r="F210" s="30" t="s">
        <v>481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495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482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496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30" t="s">
        <v>373</v>
      </c>
      <c r="F212" s="30" t="s">
        <v>483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497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30" t="s">
        <v>373</v>
      </c>
      <c r="F213" s="30" t="s">
        <v>484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498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485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499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30" t="s">
        <v>373</v>
      </c>
      <c r="F215" s="30" t="s">
        <v>486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500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30" t="s">
        <v>373</v>
      </c>
      <c r="F216" s="30" t="s">
        <v>489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503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30" t="s">
        <v>373</v>
      </c>
      <c r="F217" s="30" t="s">
        <v>490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504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30" t="s">
        <v>373</v>
      </c>
      <c r="F218" s="30" t="s">
        <v>487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501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30" t="s">
        <v>373</v>
      </c>
      <c r="F219" s="30" t="s">
        <v>488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502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30" t="s">
        <v>373</v>
      </c>
      <c r="F220" s="30" t="s">
        <v>505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522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506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519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406</v>
      </c>
      <c r="D222" s="30" t="s">
        <v>58</v>
      </c>
      <c r="E222" s="30" t="s">
        <v>88</v>
      </c>
      <c r="F222" s="30" t="s">
        <v>507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520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557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530</v>
      </c>
      <c r="C223" s="30" t="s">
        <v>516</v>
      </c>
      <c r="D223" s="30" t="s">
        <v>58</v>
      </c>
      <c r="E223" s="30" t="s">
        <v>88</v>
      </c>
      <c r="F223" s="30" t="s">
        <v>508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521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413</v>
      </c>
      <c r="D224" s="30" t="s">
        <v>58</v>
      </c>
      <c r="E224" s="30" t="s">
        <v>88</v>
      </c>
      <c r="F224" s="30" t="s">
        <v>509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523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517</v>
      </c>
      <c r="D225" s="30" t="s">
        <v>58</v>
      </c>
      <c r="E225" s="30" t="s">
        <v>88</v>
      </c>
      <c r="F225" s="30" t="s">
        <v>510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524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518</v>
      </c>
      <c r="D226" s="30" t="s">
        <v>58</v>
      </c>
      <c r="E226" s="30" t="s">
        <v>88</v>
      </c>
      <c r="F226" s="30" t="s">
        <v>511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525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556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512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526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30" t="s">
        <v>373</v>
      </c>
      <c r="F228" s="30" t="s">
        <v>513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527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514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528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406</v>
      </c>
      <c r="D230" s="30" t="s">
        <v>58</v>
      </c>
      <c r="E230" s="34" t="s">
        <v>88</v>
      </c>
      <c r="F230" s="34" t="s">
        <v>515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529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531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537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34" t="s">
        <v>373</v>
      </c>
      <c r="F232" s="34" t="s">
        <v>532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536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34" t="s">
        <v>373</v>
      </c>
      <c r="F233" s="34" t="s">
        <v>533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538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34" t="s">
        <v>373</v>
      </c>
      <c r="F234" s="34" t="s">
        <v>534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539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34" t="s">
        <v>373</v>
      </c>
      <c r="F235" s="34" t="s">
        <v>535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540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542</v>
      </c>
      <c r="D236" s="38"/>
      <c r="E236" s="38" t="s">
        <v>75</v>
      </c>
      <c r="F236" s="38" t="s">
        <v>544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545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413</v>
      </c>
      <c r="D237" s="38" t="s">
        <v>58</v>
      </c>
      <c r="E237" s="38" t="s">
        <v>373</v>
      </c>
      <c r="F237" s="61" t="s">
        <v>546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547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38" t="s">
        <v>373</v>
      </c>
      <c r="F238" s="44" t="s">
        <v>548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549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38" t="s">
        <v>373</v>
      </c>
      <c r="F239" s="44" t="s">
        <v>550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551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38" t="s">
        <v>373</v>
      </c>
      <c r="F240" s="44" t="s">
        <v>552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553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517</v>
      </c>
      <c r="D241" s="38" t="s">
        <v>58</v>
      </c>
      <c r="E241" s="38" t="s">
        <v>88</v>
      </c>
      <c r="F241" s="41" t="s">
        <v>554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555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556</v>
      </c>
      <c r="V241" s="38"/>
    </row>
    <row r="242" spans="1:22" ht="62.4" x14ac:dyDescent="0.3">
      <c r="A242" s="38">
        <v>238</v>
      </c>
      <c r="B242" s="38" t="s">
        <v>40</v>
      </c>
      <c r="C242" s="44" t="s">
        <v>542</v>
      </c>
      <c r="D242" s="38"/>
      <c r="E242" s="38" t="s">
        <v>75</v>
      </c>
      <c r="F242" s="44" t="s">
        <v>541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543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518</v>
      </c>
      <c r="D243" s="39"/>
      <c r="E243" s="39" t="s">
        <v>88</v>
      </c>
      <c r="F243" s="39" t="s">
        <v>511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558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601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39" t="s">
        <v>373</v>
      </c>
      <c r="F244" s="39" t="s">
        <v>559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560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39" t="s">
        <v>373</v>
      </c>
      <c r="F245" s="39" t="s">
        <v>561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563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39" t="s">
        <v>373</v>
      </c>
      <c r="F246" s="39" t="s">
        <v>562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564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565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566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575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567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568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569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570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571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573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572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574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59" t="s">
        <v>373</v>
      </c>
      <c r="F252" s="44" t="s">
        <v>576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577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59" t="s">
        <v>373</v>
      </c>
      <c r="F253" s="64" t="s">
        <v>578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579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580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581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582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583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584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586</v>
      </c>
      <c r="O256" s="60">
        <v>45191</v>
      </c>
      <c r="P256" s="66" t="s">
        <v>585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63" t="s">
        <v>373</v>
      </c>
      <c r="F257" s="63" t="s">
        <v>587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588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63" t="s">
        <v>373</v>
      </c>
      <c r="F258" s="63" t="s">
        <v>589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590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67" t="s">
        <v>373</v>
      </c>
      <c r="F259" s="67" t="s">
        <v>591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592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70" t="s">
        <v>373</v>
      </c>
      <c r="F260" s="44" t="s">
        <v>593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594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518</v>
      </c>
      <c r="D261" s="70"/>
      <c r="E261" s="70" t="s">
        <v>88</v>
      </c>
      <c r="F261" s="44" t="s">
        <v>595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596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597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598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70" t="s">
        <v>373</v>
      </c>
      <c r="F263" s="44" t="s">
        <v>599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600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72" t="s">
        <v>373</v>
      </c>
      <c r="F264" s="72" t="s">
        <v>602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603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604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605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606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607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606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608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78" t="s">
        <v>373</v>
      </c>
      <c r="F268" s="44" t="s">
        <v>609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611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78" t="s">
        <v>373</v>
      </c>
      <c r="F269" s="44" t="s">
        <v>561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612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78" t="s">
        <v>373</v>
      </c>
      <c r="F270" s="44" t="s">
        <v>610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613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80" t="s">
        <v>373</v>
      </c>
      <c r="F271" s="44" t="s">
        <v>614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616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80" t="s">
        <v>373</v>
      </c>
      <c r="F272" s="44" t="s">
        <v>615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617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618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619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620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621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622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623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624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625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83" t="s">
        <v>373</v>
      </c>
      <c r="F277" s="44" t="s">
        <v>626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627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628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630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629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631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86" t="s">
        <v>373</v>
      </c>
      <c r="F280" s="41" t="s">
        <v>632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633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634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635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636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637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638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639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640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641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642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643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644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645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646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648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649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647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648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649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650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651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652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653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518</v>
      </c>
      <c r="D291" s="80"/>
      <c r="E291" s="91" t="s">
        <v>88</v>
      </c>
      <c r="F291" s="44" t="s">
        <v>654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656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518</v>
      </c>
      <c r="D292" s="91"/>
      <c r="E292" s="91" t="s">
        <v>88</v>
      </c>
      <c r="F292" s="44" t="s">
        <v>655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657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518</v>
      </c>
      <c r="D293" s="91"/>
      <c r="E293" s="91" t="s">
        <v>88</v>
      </c>
      <c r="F293" s="41" t="s">
        <v>658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659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518</v>
      </c>
      <c r="D294" s="91"/>
      <c r="E294" s="91" t="s">
        <v>88</v>
      </c>
      <c r="F294" s="44" t="s">
        <v>660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661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518</v>
      </c>
      <c r="D295" s="91"/>
      <c r="E295" s="91" t="s">
        <v>88</v>
      </c>
      <c r="F295" s="41" t="s">
        <v>662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663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664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666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665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667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668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671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669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672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670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673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674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676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675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677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678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681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679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682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680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683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518</v>
      </c>
      <c r="D306" s="91"/>
      <c r="E306" s="92" t="s">
        <v>88</v>
      </c>
      <c r="F306" s="44" t="s">
        <v>684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687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518</v>
      </c>
      <c r="D307" s="91"/>
      <c r="E307" s="92" t="s">
        <v>88</v>
      </c>
      <c r="F307" s="44" t="s">
        <v>685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688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518</v>
      </c>
      <c r="D308" s="91"/>
      <c r="E308" s="92" t="s">
        <v>88</v>
      </c>
      <c r="F308" s="44" t="s">
        <v>686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689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690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691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91" t="s">
        <v>373</v>
      </c>
      <c r="F310" s="44" t="s">
        <v>692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694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92" t="s">
        <v>373</v>
      </c>
      <c r="F311" s="44" t="s">
        <v>693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695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690</v>
      </c>
      <c r="D312" s="94"/>
      <c r="E312" s="94" t="s">
        <v>75</v>
      </c>
      <c r="F312" s="99" t="s">
        <v>696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697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690</v>
      </c>
      <c r="D313" s="94"/>
      <c r="E313" s="94" t="s">
        <v>75</v>
      </c>
      <c r="F313" s="94" t="s">
        <v>698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699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700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702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701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703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704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705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706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707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708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709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710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711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713</v>
      </c>
      <c r="D320" s="102"/>
      <c r="E320" s="102" t="s">
        <v>88</v>
      </c>
      <c r="F320" s="44" t="s">
        <v>712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714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413</v>
      </c>
      <c r="D321" s="102"/>
      <c r="E321" s="102" t="s">
        <v>88</v>
      </c>
      <c r="F321" s="41" t="s">
        <v>715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716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717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718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719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720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721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722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723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724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725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726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727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728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733</v>
      </c>
      <c r="D328" s="102"/>
      <c r="E328" s="103" t="s">
        <v>75</v>
      </c>
      <c r="F328" s="44" t="s">
        <v>729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736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730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737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734</v>
      </c>
      <c r="D330" s="103"/>
      <c r="E330" s="103" t="s">
        <v>75</v>
      </c>
      <c r="F330" s="44" t="s">
        <v>731</v>
      </c>
      <c r="G330" s="103" t="s">
        <v>738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739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735</v>
      </c>
      <c r="D331" s="103"/>
      <c r="E331" s="103" t="s">
        <v>75</v>
      </c>
      <c r="F331" s="44" t="s">
        <v>732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740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741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742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743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748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744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748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105" t="s">
        <v>373</v>
      </c>
      <c r="F335" s="44" t="s">
        <v>745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748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746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748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747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748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749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750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751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754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752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755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753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756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757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758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761</v>
      </c>
      <c r="D343" s="113" t="s">
        <v>58</v>
      </c>
      <c r="E343" s="113" t="s">
        <v>759</v>
      </c>
      <c r="F343" s="41" t="s">
        <v>760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762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763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770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764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771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765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772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766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773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767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774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768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775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769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776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777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778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117" t="s">
        <v>373</v>
      </c>
      <c r="F352" s="44" t="s">
        <v>779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780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781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782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783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784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785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787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786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788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789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791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790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792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793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794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735</v>
      </c>
      <c r="D360" s="117" t="s">
        <v>58</v>
      </c>
      <c r="E360" s="117" t="s">
        <v>75</v>
      </c>
      <c r="F360" s="44" t="s">
        <v>795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797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735</v>
      </c>
      <c r="D361" s="117" t="s">
        <v>58</v>
      </c>
      <c r="E361" s="117" t="s">
        <v>75</v>
      </c>
      <c r="F361" s="44" t="s">
        <v>796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797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518</v>
      </c>
      <c r="D362" s="117"/>
      <c r="E362" s="120" t="s">
        <v>75</v>
      </c>
      <c r="F362" s="41" t="s">
        <v>798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799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759</v>
      </c>
      <c r="F363" s="44" t="s">
        <v>800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801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805</v>
      </c>
      <c r="D364" s="120" t="s">
        <v>58</v>
      </c>
      <c r="E364" s="120" t="s">
        <v>75</v>
      </c>
      <c r="F364" s="44" t="s">
        <v>802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804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805</v>
      </c>
      <c r="D365" s="120" t="s">
        <v>58</v>
      </c>
      <c r="E365" s="120" t="s">
        <v>75</v>
      </c>
      <c r="F365" s="44" t="s">
        <v>803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804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406</v>
      </c>
      <c r="D366" s="120" t="s">
        <v>58</v>
      </c>
      <c r="E366" s="120" t="s">
        <v>75</v>
      </c>
      <c r="F366" s="44" t="s">
        <v>807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806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808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809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810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809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811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812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813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814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815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816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817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821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818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821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819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821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820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821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822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823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824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826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825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826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827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828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829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830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831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832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833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834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835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836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837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839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838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839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840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841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842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843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844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845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846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847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848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851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849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852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850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853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854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855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856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858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857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858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859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861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860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861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862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863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808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809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864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865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406</v>
      </c>
      <c r="D401" s="125" t="s">
        <v>58</v>
      </c>
      <c r="E401" s="125" t="s">
        <v>75</v>
      </c>
      <c r="F401" s="44" t="s">
        <v>866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872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406</v>
      </c>
      <c r="D402" s="125" t="s">
        <v>58</v>
      </c>
      <c r="E402" s="125" t="s">
        <v>75</v>
      </c>
      <c r="F402" s="44" t="s">
        <v>867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872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406</v>
      </c>
      <c r="D403" s="125" t="s">
        <v>58</v>
      </c>
      <c r="E403" s="125" t="s">
        <v>75</v>
      </c>
      <c r="F403" s="44" t="s">
        <v>868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872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406</v>
      </c>
      <c r="D404" s="125" t="s">
        <v>58</v>
      </c>
      <c r="E404" s="125" t="s">
        <v>75</v>
      </c>
      <c r="F404" s="44" t="s">
        <v>869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872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406</v>
      </c>
      <c r="D405" s="125" t="s">
        <v>58</v>
      </c>
      <c r="E405" s="125" t="s">
        <v>75</v>
      </c>
      <c r="F405" s="44" t="s">
        <v>870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872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406</v>
      </c>
      <c r="D406" s="125" t="s">
        <v>58</v>
      </c>
      <c r="E406" s="125" t="s">
        <v>75</v>
      </c>
      <c r="F406" s="44" t="s">
        <v>871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872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874</v>
      </c>
      <c r="D407" s="127" t="s">
        <v>58</v>
      </c>
      <c r="E407" s="127" t="s">
        <v>75</v>
      </c>
      <c r="F407" s="41" t="s">
        <v>873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875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876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878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877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879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885</v>
      </c>
      <c r="D410" s="129"/>
      <c r="E410" s="129" t="s">
        <v>88</v>
      </c>
      <c r="F410" s="44" t="s">
        <v>880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886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885</v>
      </c>
      <c r="D411" s="129"/>
      <c r="E411" s="129" t="s">
        <v>88</v>
      </c>
      <c r="F411" s="44" t="s">
        <v>881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887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885</v>
      </c>
      <c r="D412" s="129"/>
      <c r="E412" s="129" t="s">
        <v>88</v>
      </c>
      <c r="F412" s="44" t="s">
        <v>882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888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885</v>
      </c>
      <c r="D413" s="129"/>
      <c r="E413" s="129" t="s">
        <v>88</v>
      </c>
      <c r="F413" s="44" t="s">
        <v>883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889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885</v>
      </c>
      <c r="D414" s="129"/>
      <c r="E414" s="129" t="s">
        <v>88</v>
      </c>
      <c r="F414" s="44" t="s">
        <v>884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890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891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896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894</v>
      </c>
      <c r="D416" s="129" t="s">
        <v>58</v>
      </c>
      <c r="E416" s="129" t="s">
        <v>88</v>
      </c>
      <c r="F416" s="44" t="s">
        <v>892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897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895</v>
      </c>
      <c r="D417" s="129" t="s">
        <v>58</v>
      </c>
      <c r="E417" s="129" t="s">
        <v>88</v>
      </c>
      <c r="F417" s="44" t="s">
        <v>893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898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899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900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885</v>
      </c>
      <c r="D419" s="132"/>
      <c r="E419" s="132" t="s">
        <v>88</v>
      </c>
      <c r="F419" s="44" t="s">
        <v>901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905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885</v>
      </c>
      <c r="D420" s="132"/>
      <c r="E420" s="132" t="s">
        <v>88</v>
      </c>
      <c r="F420" s="44" t="s">
        <v>902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906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885</v>
      </c>
      <c r="D421" s="132"/>
      <c r="E421" s="132" t="s">
        <v>88</v>
      </c>
      <c r="F421" s="44" t="s">
        <v>903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907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885</v>
      </c>
      <c r="D422" s="132"/>
      <c r="E422" s="132" t="s">
        <v>88</v>
      </c>
      <c r="F422" s="44" t="s">
        <v>904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908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911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912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910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913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556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909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914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518</v>
      </c>
      <c r="D426" s="132"/>
      <c r="E426" s="137" t="s">
        <v>75</v>
      </c>
      <c r="F426" s="44" t="s">
        <v>915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916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917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933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918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934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919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935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920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936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921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937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922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938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923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939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924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940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925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941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926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942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927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943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928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944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929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945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930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946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931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947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932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948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132" t="s">
        <v>373</v>
      </c>
      <c r="F443" s="44" t="s">
        <v>949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952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132" t="s">
        <v>373</v>
      </c>
      <c r="F444" s="44" t="s">
        <v>950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953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132" t="s">
        <v>373</v>
      </c>
      <c r="F445" s="44" t="s">
        <v>951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954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142" t="s">
        <v>373</v>
      </c>
      <c r="F446" s="44" t="s">
        <v>955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960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142" t="s">
        <v>373</v>
      </c>
      <c r="F447" s="44" t="s">
        <v>956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961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142" t="s">
        <v>373</v>
      </c>
      <c r="F448" s="44" t="s">
        <v>957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962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958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963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959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964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142" t="s">
        <v>373</v>
      </c>
      <c r="F451" s="44" t="s">
        <v>965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967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142" t="s">
        <v>373</v>
      </c>
      <c r="F452" s="44" t="s">
        <v>966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968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970</v>
      </c>
      <c r="D453" s="132"/>
      <c r="E453" s="144" t="s">
        <v>75</v>
      </c>
      <c r="F453" s="44" t="s">
        <v>969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971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885</v>
      </c>
      <c r="D454" s="132"/>
      <c r="E454" s="146" t="s">
        <v>88</v>
      </c>
      <c r="F454" s="44" t="s">
        <v>973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974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885</v>
      </c>
      <c r="D455" s="132"/>
      <c r="E455" s="146" t="s">
        <v>88</v>
      </c>
      <c r="F455" s="44" t="s">
        <v>972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975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976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978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518</v>
      </c>
      <c r="D457" s="132"/>
      <c r="E457" s="149" t="s">
        <v>75</v>
      </c>
      <c r="F457" s="44" t="s">
        <v>977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979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980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981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982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986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983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987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984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988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985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989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992</v>
      </c>
      <c r="D463" s="154" t="s">
        <v>58</v>
      </c>
      <c r="E463" s="154" t="s">
        <v>75</v>
      </c>
      <c r="F463" s="44" t="s">
        <v>990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991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993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995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994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996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805</v>
      </c>
      <c r="D466" s="132"/>
      <c r="E466" s="160" t="s">
        <v>75</v>
      </c>
      <c r="F466" s="44" t="s">
        <v>997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1004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998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1005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999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1006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1000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1007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1001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1008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895</v>
      </c>
      <c r="D471" s="132"/>
      <c r="E471" s="160" t="s">
        <v>75</v>
      </c>
      <c r="F471" s="44" t="s">
        <v>1002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1009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1003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1010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162" t="s">
        <v>373</v>
      </c>
      <c r="F473" s="44" t="s">
        <v>1011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1014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162" t="s">
        <v>373</v>
      </c>
      <c r="F474" s="44" t="s">
        <v>1012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1015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162" t="s">
        <v>373</v>
      </c>
      <c r="F475" s="44" t="s">
        <v>1013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1016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1017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1019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1018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1020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1021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1023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516</v>
      </c>
      <c r="D479" s="166" t="s">
        <v>58</v>
      </c>
      <c r="E479" s="166" t="s">
        <v>88</v>
      </c>
      <c r="F479" s="44" t="s">
        <v>1022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1024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885</v>
      </c>
      <c r="D480" s="132"/>
      <c r="E480" s="168" t="s">
        <v>88</v>
      </c>
      <c r="F480" s="44" t="s">
        <v>1027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1025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885</v>
      </c>
      <c r="D481" s="132"/>
      <c r="E481" s="168" t="s">
        <v>88</v>
      </c>
      <c r="F481" s="44" t="s">
        <v>1028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1026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885</v>
      </c>
      <c r="D482" s="132"/>
      <c r="E482" s="168" t="s">
        <v>88</v>
      </c>
      <c r="F482" s="44" t="s">
        <v>1030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1029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885</v>
      </c>
      <c r="D483" s="132"/>
      <c r="E483" s="168" t="s">
        <v>88</v>
      </c>
      <c r="F483" s="44" t="s">
        <v>1032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1031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1033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1039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1034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1039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885</v>
      </c>
      <c r="D486" s="132"/>
      <c r="E486" s="171" t="s">
        <v>88</v>
      </c>
      <c r="F486" s="44" t="s">
        <v>1035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1040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885</v>
      </c>
      <c r="D487" s="132"/>
      <c r="E487" s="171" t="s">
        <v>88</v>
      </c>
      <c r="F487" s="44" t="s">
        <v>1036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1041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885</v>
      </c>
      <c r="D488" s="132"/>
      <c r="E488" s="171" t="s">
        <v>88</v>
      </c>
      <c r="F488" s="44" t="s">
        <v>1037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1042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885</v>
      </c>
      <c r="D489" s="132"/>
      <c r="E489" s="171" t="s">
        <v>88</v>
      </c>
      <c r="F489" s="44" t="s">
        <v>1038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1043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909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1044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854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1045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1046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1050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734</v>
      </c>
      <c r="D493" s="132"/>
      <c r="E493" s="173" t="s">
        <v>75</v>
      </c>
      <c r="F493" s="44" t="s">
        <v>1047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1051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1048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1052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1049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1053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1054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1057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1055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1058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406</v>
      </c>
      <c r="D498" s="132"/>
      <c r="E498" s="175" t="s">
        <v>75</v>
      </c>
      <c r="F498" s="44" t="s">
        <v>1056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1059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413</v>
      </c>
      <c r="D499" s="132"/>
      <c r="E499" s="177" t="s">
        <v>88</v>
      </c>
      <c r="F499" s="44" t="s">
        <v>1060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1061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1062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1063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1173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1065</v>
      </c>
      <c r="D501" s="132"/>
      <c r="E501" s="180" t="s">
        <v>75</v>
      </c>
      <c r="F501" s="44" t="s">
        <v>1064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1066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1069</v>
      </c>
      <c r="D502" s="132"/>
      <c r="E502" s="181" t="s">
        <v>75</v>
      </c>
      <c r="F502" s="44" t="s">
        <v>1067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1071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1070</v>
      </c>
      <c r="D503" s="132"/>
      <c r="E503" s="181" t="s">
        <v>75</v>
      </c>
      <c r="F503" s="44" t="s">
        <v>1068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1072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1073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1076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1074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1077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1075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1078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1079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1084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1080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1085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1081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1086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1082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1087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1083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1088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1089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1094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1090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1095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1091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1096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1092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1097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1093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1098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1099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1100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1101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1107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1102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1108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1103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1109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1104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1110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1105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1111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1106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1112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188" t="s">
        <v>373</v>
      </c>
      <c r="F524" s="44" t="s">
        <v>1113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1119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188" t="s">
        <v>373</v>
      </c>
      <c r="F525" s="44" t="s">
        <v>1114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1120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188" t="s">
        <v>373</v>
      </c>
      <c r="F526" s="44" t="s">
        <v>1115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1121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188" t="s">
        <v>373</v>
      </c>
      <c r="F527" s="44" t="s">
        <v>1116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1122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1118</v>
      </c>
      <c r="D528" s="132"/>
      <c r="E528" s="188" t="s">
        <v>75</v>
      </c>
      <c r="F528" s="44" t="s">
        <v>1117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1123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909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1126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188" t="s">
        <v>373</v>
      </c>
      <c r="F530" s="44" t="s">
        <v>1125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1127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188" t="s">
        <v>373</v>
      </c>
      <c r="F531" s="44" t="s">
        <v>1124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1128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517</v>
      </c>
      <c r="D532" s="132"/>
      <c r="E532" s="188" t="s">
        <v>75</v>
      </c>
      <c r="F532" s="44" t="s">
        <v>1129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1130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1131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1132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1134</v>
      </c>
      <c r="D534" s="132"/>
      <c r="E534" s="194" t="s">
        <v>75</v>
      </c>
      <c r="F534" s="44" t="s">
        <v>1133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1135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1137</v>
      </c>
      <c r="D535" s="132"/>
      <c r="E535" s="195" t="s">
        <v>75</v>
      </c>
      <c r="F535" s="44" t="s">
        <v>1136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1138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542</v>
      </c>
      <c r="D536" s="132"/>
      <c r="E536" s="197" t="s">
        <v>75</v>
      </c>
      <c r="F536" s="44" t="s">
        <v>1139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1145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542</v>
      </c>
      <c r="D537" s="132"/>
      <c r="E537" s="197" t="s">
        <v>75</v>
      </c>
      <c r="F537" s="44" t="s">
        <v>1140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1146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1143</v>
      </c>
      <c r="D538" s="132"/>
      <c r="E538" s="197" t="s">
        <v>75</v>
      </c>
      <c r="F538" s="44" t="s">
        <v>1141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1147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1144</v>
      </c>
      <c r="D539" s="132"/>
      <c r="E539" s="197" t="s">
        <v>75</v>
      </c>
      <c r="F539" s="44" t="s">
        <v>1142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1148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1151</v>
      </c>
      <c r="C540" s="44" t="s">
        <v>1153</v>
      </c>
      <c r="D540" s="132"/>
      <c r="E540" s="197" t="s">
        <v>75</v>
      </c>
      <c r="F540" s="44" t="s">
        <v>1149</v>
      </c>
      <c r="G540" s="132" t="s">
        <v>1150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1152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199" t="s">
        <v>373</v>
      </c>
      <c r="F541" s="44" t="s">
        <v>1154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1157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1156</v>
      </c>
      <c r="D542" s="132"/>
      <c r="E542" s="199" t="s">
        <v>75</v>
      </c>
      <c r="F542" s="44" t="s">
        <v>1155</v>
      </c>
      <c r="G542" s="132" t="s">
        <v>1159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1158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1160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1161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1070</v>
      </c>
      <c r="D544" s="132"/>
      <c r="E544" s="203" t="s">
        <v>75</v>
      </c>
      <c r="F544" s="44" t="s">
        <v>1068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1162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1164</v>
      </c>
      <c r="D545" s="132"/>
      <c r="E545" s="204" t="s">
        <v>75</v>
      </c>
      <c r="F545" s="208" t="s">
        <v>1163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1165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1169</v>
      </c>
      <c r="D546" s="206" t="s">
        <v>58</v>
      </c>
      <c r="E546" s="206" t="s">
        <v>75</v>
      </c>
      <c r="F546" s="44" t="s">
        <v>1166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1170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885</v>
      </c>
      <c r="D547" s="132"/>
      <c r="E547" s="206" t="s">
        <v>373</v>
      </c>
      <c r="F547" s="44" t="s">
        <v>1167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1171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1168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1172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373</v>
      </c>
      <c r="F549" s="44" t="s">
        <v>1174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1175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1179</v>
      </c>
      <c r="D550" s="216" t="s">
        <v>58</v>
      </c>
      <c r="E550" s="211" t="s">
        <v>75</v>
      </c>
      <c r="F550" s="96" t="s">
        <v>1176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1177</v>
      </c>
      <c r="O550" s="133">
        <v>45407</v>
      </c>
      <c r="P550" s="213" t="s">
        <v>1178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885</v>
      </c>
      <c r="D551" s="132"/>
      <c r="E551" s="212" t="s">
        <v>373</v>
      </c>
      <c r="F551" s="44" t="s">
        <v>1180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1181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1182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1185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373</v>
      </c>
      <c r="F553" s="44" t="s">
        <v>1183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1186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885</v>
      </c>
      <c r="D554" s="132"/>
      <c r="E554" s="214" t="s">
        <v>373</v>
      </c>
      <c r="F554" s="44" t="s">
        <v>1184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1187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413</v>
      </c>
      <c r="D555" s="132"/>
      <c r="E555" s="216" t="s">
        <v>75</v>
      </c>
      <c r="F555" s="44" t="s">
        <v>1188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1189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885</v>
      </c>
      <c r="D556" s="132"/>
      <c r="E556" s="217" t="s">
        <v>373</v>
      </c>
      <c r="F556" s="44" t="s">
        <v>1190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1191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1192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1194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1193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1195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895</v>
      </c>
      <c r="D559" s="132"/>
      <c r="E559" s="221" t="s">
        <v>75</v>
      </c>
      <c r="F559" s="225" t="s">
        <v>1002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1198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1197</v>
      </c>
      <c r="D560" s="132"/>
      <c r="E560" s="221" t="s">
        <v>75</v>
      </c>
      <c r="F560" s="225" t="s">
        <v>1196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1199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1154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1204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542</v>
      </c>
      <c r="D562" s="132"/>
      <c r="E562" s="223" t="s">
        <v>75</v>
      </c>
      <c r="F562" s="44" t="s">
        <v>1200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1205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542</v>
      </c>
      <c r="D563" s="132"/>
      <c r="E563" s="226" t="s">
        <v>75</v>
      </c>
      <c r="F563" s="44" t="s">
        <v>1201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1206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373</v>
      </c>
      <c r="F564" s="44" t="s">
        <v>1202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1207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885</v>
      </c>
      <c r="D565" s="132"/>
      <c r="E565" s="223" t="s">
        <v>373</v>
      </c>
      <c r="F565" s="44" t="s">
        <v>1203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1208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1210</v>
      </c>
      <c r="D566" s="132"/>
      <c r="E566" s="223" t="s">
        <v>75</v>
      </c>
      <c r="F566" s="225" t="s">
        <v>1209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1211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1144</v>
      </c>
      <c r="D567" s="132"/>
      <c r="E567" s="228" t="s">
        <v>75</v>
      </c>
      <c r="F567" s="225" t="s">
        <v>1142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1212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1213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1214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909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1215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909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1216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1218</v>
      </c>
      <c r="D571" s="132"/>
      <c r="E571" s="233" t="s">
        <v>75</v>
      </c>
      <c r="F571" s="236" t="s">
        <v>1217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1219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1220</v>
      </c>
      <c r="D572" s="250" t="s">
        <v>58</v>
      </c>
      <c r="E572" s="234" t="s">
        <v>75</v>
      </c>
      <c r="F572" s="44" t="s">
        <v>1221</v>
      </c>
      <c r="G572" s="132" t="s">
        <v>1224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1225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735</v>
      </c>
      <c r="D573" s="107"/>
      <c r="E573" s="234" t="s">
        <v>75</v>
      </c>
      <c r="F573" s="44" t="s">
        <v>1222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1226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1134</v>
      </c>
      <c r="D574" s="107"/>
      <c r="E574" s="234" t="s">
        <v>75</v>
      </c>
      <c r="F574" s="44" t="s">
        <v>1223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1227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1235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542</v>
      </c>
      <c r="D576" s="132"/>
      <c r="E576" s="237" t="s">
        <v>75</v>
      </c>
      <c r="F576" s="44" t="s">
        <v>1228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1236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373</v>
      </c>
      <c r="F577" s="44" t="s">
        <v>1229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1237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237" t="s">
        <v>373</v>
      </c>
      <c r="F578" s="44" t="s">
        <v>1230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1238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885</v>
      </c>
      <c r="D579" s="132"/>
      <c r="E579" s="237" t="s">
        <v>373</v>
      </c>
      <c r="F579" s="44" t="s">
        <v>1231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1239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237" t="s">
        <v>373</v>
      </c>
      <c r="F580" s="44" t="s">
        <v>1232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1240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1234</v>
      </c>
      <c r="D581" s="132"/>
      <c r="E581" s="237" t="s">
        <v>373</v>
      </c>
      <c r="F581" s="44" t="s">
        <v>1233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1241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1242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1244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1243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1245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1248</v>
      </c>
      <c r="D584" s="132"/>
      <c r="E584" s="242" t="s">
        <v>75</v>
      </c>
      <c r="F584" s="44" t="s">
        <v>1246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1250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1249</v>
      </c>
      <c r="D585" s="132"/>
      <c r="E585" s="242" t="s">
        <v>75</v>
      </c>
      <c r="F585" s="44" t="s">
        <v>1247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1251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1252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1253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1254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1255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413</v>
      </c>
      <c r="D588" s="132"/>
      <c r="E588" s="245" t="s">
        <v>75</v>
      </c>
      <c r="F588" s="225" t="s">
        <v>1256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1258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1257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1259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1260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1261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3" t="s">
        <v>40</v>
      </c>
      <c r="C591" s="44" t="s">
        <v>885</v>
      </c>
      <c r="D591" s="132"/>
      <c r="E591" s="249" t="s">
        <v>75</v>
      </c>
      <c r="F591" s="44" t="s">
        <v>1262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1263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1264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1265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250" t="s">
        <v>373</v>
      </c>
      <c r="F593" s="44" t="s">
        <v>1266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1267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1268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1270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1269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1271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1144</v>
      </c>
      <c r="D596" s="132"/>
      <c r="E596" s="253" t="s">
        <v>75</v>
      </c>
      <c r="F596" s="44" t="s">
        <v>1142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1272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413</v>
      </c>
      <c r="D597" s="132"/>
      <c r="E597" s="254" t="s">
        <v>75</v>
      </c>
      <c r="F597" s="225" t="s">
        <v>1273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1275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909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1276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1274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1277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885</v>
      </c>
      <c r="D600" s="132"/>
      <c r="E600" s="257" t="s">
        <v>373</v>
      </c>
      <c r="F600" s="44" t="s">
        <v>1278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1287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885</v>
      </c>
      <c r="D601" s="132"/>
      <c r="E601" s="257" t="s">
        <v>373</v>
      </c>
      <c r="F601" s="44" t="s">
        <v>1279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1288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1286</v>
      </c>
      <c r="D602" s="132"/>
      <c r="E602" s="257" t="s">
        <v>75</v>
      </c>
      <c r="F602" s="44" t="s">
        <v>1280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1289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885</v>
      </c>
      <c r="D603" s="132"/>
      <c r="E603" s="257" t="s">
        <v>373</v>
      </c>
      <c r="F603" s="44" t="s">
        <v>1281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1290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885</v>
      </c>
      <c r="D604" s="132"/>
      <c r="E604" s="257" t="s">
        <v>373</v>
      </c>
      <c r="F604" s="44" t="s">
        <v>1282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1291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885</v>
      </c>
      <c r="D605" s="132"/>
      <c r="E605" s="257" t="s">
        <v>373</v>
      </c>
      <c r="F605" s="44" t="s">
        <v>1283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1292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373</v>
      </c>
      <c r="F606" s="44" t="s">
        <v>1284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1293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885</v>
      </c>
      <c r="D607" s="132"/>
      <c r="E607" s="257" t="s">
        <v>373</v>
      </c>
      <c r="F607" s="44" t="s">
        <v>1285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1294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1295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1296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413</v>
      </c>
      <c r="D609" s="132"/>
      <c r="E609" s="259" t="s">
        <v>373</v>
      </c>
      <c r="F609" s="225" t="s">
        <v>1297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1298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132">
        <v>604</v>
      </c>
      <c r="B610" s="43" t="s">
        <v>40</v>
      </c>
      <c r="C610" s="44" t="s">
        <v>41</v>
      </c>
      <c r="D610" s="132"/>
      <c r="E610" s="260" t="s">
        <v>75</v>
      </c>
      <c r="F610" s="44" t="s">
        <v>1299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1300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1303</v>
      </c>
      <c r="D611" s="132"/>
      <c r="E611" s="261" t="s">
        <v>75</v>
      </c>
      <c r="F611" s="44" t="s">
        <v>1301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1304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1302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1305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895</v>
      </c>
      <c r="D613" s="132"/>
      <c r="E613" s="264" t="s">
        <v>75</v>
      </c>
      <c r="F613" s="44" t="s">
        <v>1306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1308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1307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1309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1310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1311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885</v>
      </c>
      <c r="D616" s="132"/>
      <c r="E616" s="267" t="s">
        <v>373</v>
      </c>
      <c r="F616" s="44" t="s">
        <v>1312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1316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885</v>
      </c>
      <c r="D617" s="132"/>
      <c r="E617" s="267" t="s">
        <v>373</v>
      </c>
      <c r="F617" s="44" t="s">
        <v>1313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1317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1315</v>
      </c>
      <c r="D618" s="132"/>
      <c r="E618" s="267" t="s">
        <v>75</v>
      </c>
      <c r="F618" s="44" t="s">
        <v>1314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1318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885</v>
      </c>
      <c r="D619" s="132"/>
      <c r="E619" s="269" t="s">
        <v>373</v>
      </c>
      <c r="F619" s="44" t="s">
        <v>1319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1320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1151</v>
      </c>
      <c r="C620" s="44" t="s">
        <v>1323</v>
      </c>
      <c r="D620" s="132"/>
      <c r="E620" s="271" t="s">
        <v>75</v>
      </c>
      <c r="F620" s="44" t="s">
        <v>1321</v>
      </c>
      <c r="G620" s="132" t="s">
        <v>1150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1324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1069</v>
      </c>
      <c r="D621" s="132"/>
      <c r="E621" s="271" t="s">
        <v>75</v>
      </c>
      <c r="F621" s="44" t="s">
        <v>1322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1325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885</v>
      </c>
      <c r="D622" s="132"/>
      <c r="E622" s="273" t="s">
        <v>373</v>
      </c>
      <c r="F622" s="44" t="s">
        <v>1326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1331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885</v>
      </c>
      <c r="D623" s="132"/>
      <c r="E623" s="273" t="s">
        <v>373</v>
      </c>
      <c r="F623" s="44" t="s">
        <v>1327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1332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413</v>
      </c>
      <c r="D624" s="132"/>
      <c r="E624" s="273" t="s">
        <v>373</v>
      </c>
      <c r="F624" s="44" t="s">
        <v>1328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1333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885</v>
      </c>
      <c r="D625" s="132"/>
      <c r="E625" s="273" t="s">
        <v>373</v>
      </c>
      <c r="F625" s="44" t="s">
        <v>1329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1334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885</v>
      </c>
      <c r="D626" s="132"/>
      <c r="E626" s="273" t="s">
        <v>373</v>
      </c>
      <c r="F626" s="44" t="s">
        <v>1330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1335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885</v>
      </c>
      <c r="D627" s="132"/>
      <c r="E627" s="275" t="s">
        <v>373</v>
      </c>
      <c r="F627" s="44" t="s">
        <v>1336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1338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1337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1339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885</v>
      </c>
      <c r="D629" s="132"/>
      <c r="E629" s="277" t="s">
        <v>373</v>
      </c>
      <c r="F629" s="44" t="s">
        <v>1340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1344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885</v>
      </c>
      <c r="D630" s="132"/>
      <c r="E630" s="277" t="s">
        <v>373</v>
      </c>
      <c r="F630" s="44" t="s">
        <v>1341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1345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373</v>
      </c>
      <c r="F631" s="44" t="s">
        <v>1342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1346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373</v>
      </c>
      <c r="F632" s="44" t="s">
        <v>1343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1347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885</v>
      </c>
      <c r="D633" s="132"/>
      <c r="E633" s="291" t="s">
        <v>373</v>
      </c>
      <c r="F633" s="44" t="s">
        <v>1352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1353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885</v>
      </c>
      <c r="D634" s="132"/>
      <c r="E634" s="291" t="s">
        <v>373</v>
      </c>
      <c r="F634" s="44" t="s">
        <v>1351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1354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885</v>
      </c>
      <c r="D635" s="132"/>
      <c r="E635" s="291" t="s">
        <v>373</v>
      </c>
      <c r="F635" s="44" t="s">
        <v>1350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1355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406</v>
      </c>
      <c r="D636" s="279" t="s">
        <v>58</v>
      </c>
      <c r="E636" s="291" t="s">
        <v>75</v>
      </c>
      <c r="F636" s="44" t="s">
        <v>1349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1356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805</v>
      </c>
      <c r="D637" s="132"/>
      <c r="E637" s="291" t="s">
        <v>75</v>
      </c>
      <c r="F637" s="44" t="s">
        <v>1348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1357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413</v>
      </c>
      <c r="D638" s="132"/>
      <c r="E638" s="282" t="s">
        <v>373</v>
      </c>
      <c r="F638" s="225" t="s">
        <v>1358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1359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885</v>
      </c>
      <c r="D639" s="132"/>
      <c r="E639" s="284" t="s">
        <v>373</v>
      </c>
      <c r="F639" s="44" t="s">
        <v>1360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1361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1362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1366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1363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1367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1315</v>
      </c>
      <c r="D642" s="132"/>
      <c r="E642" s="285" t="s">
        <v>75</v>
      </c>
      <c r="F642" s="44" t="s">
        <v>1314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1368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1365</v>
      </c>
      <c r="D643" s="132"/>
      <c r="E643" s="285" t="s">
        <v>75</v>
      </c>
      <c r="F643" s="44" t="s">
        <v>1364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1369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1370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1374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885</v>
      </c>
      <c r="D645" s="287"/>
      <c r="E645" s="287" t="s">
        <v>373</v>
      </c>
      <c r="F645" s="44" t="s">
        <v>1371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1375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1151</v>
      </c>
      <c r="C646" s="44" t="s">
        <v>1373</v>
      </c>
      <c r="D646" s="287"/>
      <c r="E646" s="287" t="s">
        <v>75</v>
      </c>
      <c r="F646" s="44" t="s">
        <v>1372</v>
      </c>
      <c r="G646" s="287" t="s">
        <v>1150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1376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885</v>
      </c>
      <c r="D647" s="289"/>
      <c r="E647" s="289" t="s">
        <v>373</v>
      </c>
      <c r="F647" s="44" t="s">
        <v>1377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1381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885</v>
      </c>
      <c r="D648" s="289"/>
      <c r="E648" s="289" t="s">
        <v>373</v>
      </c>
      <c r="F648" s="44" t="s">
        <v>1378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1382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885</v>
      </c>
      <c r="D649" s="289"/>
      <c r="E649" s="289" t="s">
        <v>373</v>
      </c>
      <c r="F649" s="44" t="s">
        <v>1379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1383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885</v>
      </c>
      <c r="D650" s="289"/>
      <c r="E650" s="289" t="s">
        <v>373</v>
      </c>
      <c r="F650" s="44" t="s">
        <v>1380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1384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1385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1404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291">
        <v>646</v>
      </c>
      <c r="B652" s="43" t="s">
        <v>40</v>
      </c>
      <c r="C652" s="44" t="s">
        <v>41</v>
      </c>
      <c r="D652" s="291"/>
      <c r="E652" s="291" t="s">
        <v>75</v>
      </c>
      <c r="F652" s="44" t="s">
        <v>1386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1405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413</v>
      </c>
      <c r="D653" s="291"/>
      <c r="E653" s="291" t="s">
        <v>373</v>
      </c>
      <c r="F653" s="44" t="s">
        <v>1387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1406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885</v>
      </c>
      <c r="D654" s="291"/>
      <c r="E654" s="291" t="s">
        <v>373</v>
      </c>
      <c r="F654" s="44" t="s">
        <v>1388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1407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885</v>
      </c>
      <c r="D655" s="291"/>
      <c r="E655" s="291" t="s">
        <v>373</v>
      </c>
      <c r="F655" s="44" t="s">
        <v>1389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1408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885</v>
      </c>
      <c r="D656" s="291"/>
      <c r="E656" s="291" t="s">
        <v>373</v>
      </c>
      <c r="F656" s="44" t="s">
        <v>1390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1409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1151</v>
      </c>
      <c r="C657" s="44" t="s">
        <v>1401</v>
      </c>
      <c r="D657" s="291"/>
      <c r="E657" s="291" t="s">
        <v>75</v>
      </c>
      <c r="F657" s="44" t="s">
        <v>1391</v>
      </c>
      <c r="G657" s="291" t="s">
        <v>1150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1410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1392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1411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1365</v>
      </c>
      <c r="D659" s="291"/>
      <c r="E659" s="291" t="s">
        <v>75</v>
      </c>
      <c r="F659" s="44" t="s">
        <v>1393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1412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1402</v>
      </c>
      <c r="D660" s="291"/>
      <c r="E660" s="291" t="s">
        <v>75</v>
      </c>
      <c r="F660" s="44" t="s">
        <v>1394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1413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1395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1414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406</v>
      </c>
      <c r="D662" s="315" t="s">
        <v>58</v>
      </c>
      <c r="E662" s="291" t="s">
        <v>88</v>
      </c>
      <c r="F662" s="44" t="s">
        <v>1396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1415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1397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1416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885</v>
      </c>
      <c r="D664" s="291"/>
      <c r="E664" s="291" t="s">
        <v>373</v>
      </c>
      <c r="F664" s="44" t="s">
        <v>1398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1417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885</v>
      </c>
      <c r="D665" s="291"/>
      <c r="E665" s="291" t="s">
        <v>373</v>
      </c>
      <c r="F665" s="44" t="s">
        <v>1399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1418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761</v>
      </c>
      <c r="D666" s="291"/>
      <c r="E666" s="291" t="s">
        <v>75</v>
      </c>
      <c r="F666" s="44" t="s">
        <v>1400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1419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1403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1420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1144</v>
      </c>
      <c r="D668" s="291"/>
      <c r="E668" s="291" t="s">
        <v>75</v>
      </c>
      <c r="F668" s="44" t="s">
        <v>1142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1421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413</v>
      </c>
      <c r="D669" s="291"/>
      <c r="E669" s="291" t="s">
        <v>373</v>
      </c>
      <c r="F669" s="44" t="s">
        <v>1297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1422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761</v>
      </c>
      <c r="D670" s="291"/>
      <c r="E670" s="291" t="s">
        <v>75</v>
      </c>
      <c r="F670" s="44" t="s">
        <v>1400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1423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1426</v>
      </c>
      <c r="D671" s="315" t="s">
        <v>58</v>
      </c>
      <c r="E671" s="293" t="s">
        <v>88</v>
      </c>
      <c r="F671" s="44" t="s">
        <v>1424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1428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1427</v>
      </c>
      <c r="D672" s="315" t="s">
        <v>58</v>
      </c>
      <c r="E672" s="293" t="s">
        <v>88</v>
      </c>
      <c r="F672" s="44" t="s">
        <v>1425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1429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1151</v>
      </c>
      <c r="C673" s="41" t="s">
        <v>1401</v>
      </c>
      <c r="D673" s="291"/>
      <c r="E673" s="296" t="s">
        <v>75</v>
      </c>
      <c r="F673" s="52" t="s">
        <v>1430</v>
      </c>
      <c r="G673" s="291" t="s">
        <v>1150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1431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1432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1433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1436</v>
      </c>
      <c r="D675" s="315" t="s">
        <v>58</v>
      </c>
      <c r="E675" s="298" t="s">
        <v>88</v>
      </c>
      <c r="F675" s="44" t="s">
        <v>1434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1437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1490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373</v>
      </c>
      <c r="F676" s="44" t="s">
        <v>1435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1438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1439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1440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406</v>
      </c>
      <c r="D678" s="291"/>
      <c r="E678" s="302" t="s">
        <v>88</v>
      </c>
      <c r="F678" s="44" t="s">
        <v>1441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1442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894</v>
      </c>
      <c r="D679" s="291"/>
      <c r="E679" s="303" t="s">
        <v>88</v>
      </c>
      <c r="F679" s="44" t="s">
        <v>1443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1446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1445</v>
      </c>
      <c r="D680" s="291"/>
      <c r="E680" s="303" t="s">
        <v>75</v>
      </c>
      <c r="F680" s="44" t="s">
        <v>1444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1447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1448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1453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885</v>
      </c>
      <c r="D682" s="306"/>
      <c r="E682" s="306" t="s">
        <v>373</v>
      </c>
      <c r="F682" s="44" t="s">
        <v>1449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1454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885</v>
      </c>
      <c r="D683" s="306"/>
      <c r="E683" s="306" t="s">
        <v>373</v>
      </c>
      <c r="F683" s="44" t="s">
        <v>1450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1455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1452</v>
      </c>
      <c r="D684" s="315" t="s">
        <v>58</v>
      </c>
      <c r="E684" s="306" t="s">
        <v>88</v>
      </c>
      <c r="F684" s="44" t="s">
        <v>1451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1456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1459</v>
      </c>
      <c r="D685" s="315" t="s">
        <v>58</v>
      </c>
      <c r="E685" s="307" t="s">
        <v>88</v>
      </c>
      <c r="F685" s="44" t="s">
        <v>1457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1460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1436</v>
      </c>
      <c r="D686" s="315" t="s">
        <v>58</v>
      </c>
      <c r="E686" s="307" t="s">
        <v>88</v>
      </c>
      <c r="F686" s="44" t="s">
        <v>1458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1461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885</v>
      </c>
      <c r="D687" s="307"/>
      <c r="E687" s="309" t="s">
        <v>373</v>
      </c>
      <c r="F687" s="44" t="s">
        <v>1462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1468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885</v>
      </c>
      <c r="D688" s="307"/>
      <c r="E688" s="309" t="s">
        <v>373</v>
      </c>
      <c r="F688" s="44" t="s">
        <v>1463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1469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885</v>
      </c>
      <c r="D689" s="307"/>
      <c r="E689" s="309" t="s">
        <v>373</v>
      </c>
      <c r="F689" s="44" t="s">
        <v>1464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1470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1467</v>
      </c>
      <c r="D690" s="307"/>
      <c r="E690" s="309" t="s">
        <v>75</v>
      </c>
      <c r="F690" s="44" t="s">
        <v>1465</v>
      </c>
      <c r="G690" s="307" t="s">
        <v>1150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1471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1467</v>
      </c>
      <c r="D691" s="307"/>
      <c r="E691" s="309" t="s">
        <v>75</v>
      </c>
      <c r="F691" s="44" t="s">
        <v>1466</v>
      </c>
      <c r="G691" s="307" t="s">
        <v>1150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1472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885</v>
      </c>
      <c r="D692" s="307"/>
      <c r="E692" s="311" t="s">
        <v>373</v>
      </c>
      <c r="F692" s="44" t="s">
        <v>1473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1480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1218</v>
      </c>
      <c r="D693" s="307"/>
      <c r="E693" s="311" t="s">
        <v>75</v>
      </c>
      <c r="F693" s="44" t="s">
        <v>1474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1481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885</v>
      </c>
      <c r="D694" s="307"/>
      <c r="E694" s="311" t="s">
        <v>373</v>
      </c>
      <c r="F694" s="44" t="s">
        <v>1475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1482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885</v>
      </c>
      <c r="D695" s="307"/>
      <c r="E695" s="311" t="s">
        <v>373</v>
      </c>
      <c r="F695" s="44" t="s">
        <v>1476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1483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1479</v>
      </c>
      <c r="D696" s="307"/>
      <c r="E696" s="311" t="s">
        <v>88</v>
      </c>
      <c r="F696" s="44" t="s">
        <v>1477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1484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406</v>
      </c>
      <c r="D697" s="307"/>
      <c r="E697" s="311" t="s">
        <v>88</v>
      </c>
      <c r="F697" s="44" t="s">
        <v>1478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1485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885</v>
      </c>
      <c r="D698" s="307"/>
      <c r="E698" s="313" t="s">
        <v>373</v>
      </c>
      <c r="F698" s="44" t="s">
        <v>1486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1488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885</v>
      </c>
      <c r="D699" s="307"/>
      <c r="E699" s="313" t="s">
        <v>373</v>
      </c>
      <c r="F699" s="44" t="s">
        <v>1487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1489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1151</v>
      </c>
      <c r="C700" s="307"/>
      <c r="D700" s="315" t="s">
        <v>58</v>
      </c>
      <c r="E700" s="315" t="s">
        <v>75</v>
      </c>
      <c r="F700" s="44" t="s">
        <v>1491</v>
      </c>
      <c r="G700" s="307" t="s">
        <v>1150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1493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373</v>
      </c>
      <c r="F701" s="44" t="s">
        <v>1492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1494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1452</v>
      </c>
      <c r="D702" s="307"/>
      <c r="E702" s="317" t="s">
        <v>88</v>
      </c>
      <c r="F702" s="44" t="s">
        <v>1495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1496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1151</v>
      </c>
      <c r="C703" s="44" t="s">
        <v>1499</v>
      </c>
      <c r="D703" s="307"/>
      <c r="E703" s="318" t="s">
        <v>75</v>
      </c>
      <c r="F703" s="44" t="s">
        <v>1497</v>
      </c>
      <c r="G703" s="307" t="s">
        <v>1150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1500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1498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1501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1151</v>
      </c>
      <c r="C705" s="44" t="s">
        <v>1401</v>
      </c>
      <c r="D705" s="307"/>
      <c r="E705" s="321" t="s">
        <v>75</v>
      </c>
      <c r="F705" s="44" t="s">
        <v>1502</v>
      </c>
      <c r="G705" s="307" t="s">
        <v>1150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1503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885</v>
      </c>
      <c r="D706" s="307"/>
      <c r="E706" s="323" t="s">
        <v>373</v>
      </c>
      <c r="F706" s="44" t="s">
        <v>1504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1508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885</v>
      </c>
      <c r="D707" s="307"/>
      <c r="E707" s="323" t="s">
        <v>373</v>
      </c>
      <c r="F707" s="44" t="s">
        <v>1505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1509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885</v>
      </c>
      <c r="D708" s="307"/>
      <c r="E708" s="323" t="s">
        <v>373</v>
      </c>
      <c r="F708" s="44" t="s">
        <v>1506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1510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885</v>
      </c>
      <c r="D709" s="307"/>
      <c r="E709" s="323" t="s">
        <v>373</v>
      </c>
      <c r="F709" s="44" t="s">
        <v>1507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1511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885</v>
      </c>
      <c r="D710" s="307"/>
      <c r="E710" s="325" t="s">
        <v>373</v>
      </c>
      <c r="F710" s="41" t="s">
        <v>1512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1513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373</v>
      </c>
      <c r="F711" s="44" t="s">
        <v>1514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1517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1516</v>
      </c>
      <c r="D712" s="307"/>
      <c r="E712" s="328" t="s">
        <v>75</v>
      </c>
      <c r="F712" s="44" t="s">
        <v>1515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1518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885</v>
      </c>
      <c r="D713" s="307"/>
      <c r="E713" s="329" t="s">
        <v>373</v>
      </c>
      <c r="F713" s="333" t="s">
        <v>1519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1523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885</v>
      </c>
      <c r="D714" s="307"/>
      <c r="E714" s="329" t="s">
        <v>373</v>
      </c>
      <c r="F714" s="333" t="s">
        <v>1520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1524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885</v>
      </c>
      <c r="D715" s="307"/>
      <c r="E715" s="329" t="s">
        <v>373</v>
      </c>
      <c r="F715" s="333" t="s">
        <v>1521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1525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373</v>
      </c>
      <c r="F716" s="333" t="s">
        <v>1522</v>
      </c>
      <c r="G716" s="307" t="s">
        <v>1527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1526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373</v>
      </c>
      <c r="F717" s="44" t="s">
        <v>1528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1532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373</v>
      </c>
      <c r="F718" s="44" t="s">
        <v>1529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1533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885</v>
      </c>
      <c r="D719" s="307"/>
      <c r="E719" s="331" t="s">
        <v>373</v>
      </c>
      <c r="F719" s="44" t="s">
        <v>1530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1534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885</v>
      </c>
      <c r="D720" s="307"/>
      <c r="E720" s="331" t="s">
        <v>373</v>
      </c>
      <c r="F720" s="44" t="s">
        <v>1531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1535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413</v>
      </c>
      <c r="D721" s="307"/>
      <c r="E721" s="335" t="s">
        <v>373</v>
      </c>
      <c r="F721" s="44" t="s">
        <v>1387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1542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885</v>
      </c>
      <c r="D722" s="307"/>
      <c r="E722" s="335" t="s">
        <v>373</v>
      </c>
      <c r="F722" s="44" t="s">
        <v>1536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1543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1537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1544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885</v>
      </c>
      <c r="D724" s="307"/>
      <c r="E724" s="335" t="s">
        <v>373</v>
      </c>
      <c r="F724" s="44" t="s">
        <v>1538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1545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885</v>
      </c>
      <c r="D725" s="307"/>
      <c r="E725" s="335" t="s">
        <v>373</v>
      </c>
      <c r="F725" s="44" t="s">
        <v>1539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1546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885</v>
      </c>
      <c r="D726" s="307"/>
      <c r="E726" s="335" t="s">
        <v>373</v>
      </c>
      <c r="F726" s="44" t="s">
        <v>1540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1547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885</v>
      </c>
      <c r="D727" s="307"/>
      <c r="E727" s="335" t="s">
        <v>373</v>
      </c>
      <c r="F727" s="44" t="s">
        <v>1541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1548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885</v>
      </c>
      <c r="D728" s="307"/>
      <c r="E728" s="337" t="s">
        <v>373</v>
      </c>
      <c r="F728" s="44" t="s">
        <v>1549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1550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1151</v>
      </c>
      <c r="C729" s="44" t="s">
        <v>1401</v>
      </c>
      <c r="D729" s="397" t="s">
        <v>58</v>
      </c>
      <c r="E729" s="338" t="s">
        <v>75</v>
      </c>
      <c r="F729" s="44" t="s">
        <v>1551</v>
      </c>
      <c r="G729" s="307" t="s">
        <v>1150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1555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894</v>
      </c>
      <c r="D730" s="307"/>
      <c r="E730" s="338" t="s">
        <v>75</v>
      </c>
      <c r="F730" s="44" t="s">
        <v>1552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1556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1151</v>
      </c>
      <c r="C731" s="44" t="s">
        <v>1554</v>
      </c>
      <c r="D731" s="397" t="s">
        <v>58</v>
      </c>
      <c r="E731" s="338" t="s">
        <v>75</v>
      </c>
      <c r="F731" s="44" t="s">
        <v>1553</v>
      </c>
      <c r="G731" s="307" t="s">
        <v>1150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1557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1151</v>
      </c>
      <c r="C732" s="44" t="s">
        <v>1401</v>
      </c>
      <c r="D732" s="307"/>
      <c r="E732" s="341" t="s">
        <v>75</v>
      </c>
      <c r="F732" s="225" t="s">
        <v>1430</v>
      </c>
      <c r="G732" s="307" t="s">
        <v>1150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1558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373</v>
      </c>
      <c r="F733" s="44" t="s">
        <v>1559</v>
      </c>
      <c r="G733" s="342" t="s">
        <v>1527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1561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413</v>
      </c>
      <c r="D734" s="342"/>
      <c r="E734" s="342" t="s">
        <v>373</v>
      </c>
      <c r="F734" s="44" t="s">
        <v>1297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1562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406</v>
      </c>
      <c r="D735" s="397" t="s">
        <v>58</v>
      </c>
      <c r="E735" s="342" t="s">
        <v>75</v>
      </c>
      <c r="F735" s="44" t="s">
        <v>1560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1563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885</v>
      </c>
      <c r="D736" s="344"/>
      <c r="E736" s="344" t="s">
        <v>373</v>
      </c>
      <c r="F736" s="64" t="s">
        <v>1564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1566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885</v>
      </c>
      <c r="D737" s="344"/>
      <c r="E737" s="344" t="s">
        <v>373</v>
      </c>
      <c r="F737" s="64" t="s">
        <v>1565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1567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885</v>
      </c>
      <c r="D738" s="344"/>
      <c r="E738" s="346" t="s">
        <v>373</v>
      </c>
      <c r="F738" s="44" t="s">
        <v>1568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1581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885</v>
      </c>
      <c r="D739" s="344"/>
      <c r="E739" s="346" t="s">
        <v>373</v>
      </c>
      <c r="F739" s="44" t="s">
        <v>1569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1582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885</v>
      </c>
      <c r="D740" s="344"/>
      <c r="E740" s="346" t="s">
        <v>373</v>
      </c>
      <c r="F740" s="44" t="s">
        <v>1570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1583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885</v>
      </c>
      <c r="D741" s="344"/>
      <c r="E741" s="346" t="s">
        <v>373</v>
      </c>
      <c r="F741" s="44" t="s">
        <v>1571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1584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885</v>
      </c>
      <c r="D742" s="344"/>
      <c r="E742" s="346" t="s">
        <v>373</v>
      </c>
      <c r="F742" s="44" t="s">
        <v>1572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1585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885</v>
      </c>
      <c r="D743" s="344"/>
      <c r="E743" s="346" t="s">
        <v>373</v>
      </c>
      <c r="F743" s="44" t="s">
        <v>1573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1586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885</v>
      </c>
      <c r="D744" s="344"/>
      <c r="E744" s="346" t="s">
        <v>373</v>
      </c>
      <c r="F744" s="44" t="s">
        <v>1574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1587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885</v>
      </c>
      <c r="D745" s="344"/>
      <c r="E745" s="346" t="s">
        <v>373</v>
      </c>
      <c r="F745" s="44" t="s">
        <v>1575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1588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885</v>
      </c>
      <c r="D746" s="344"/>
      <c r="E746" s="346" t="s">
        <v>373</v>
      </c>
      <c r="F746" s="44" t="s">
        <v>1576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1589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885</v>
      </c>
      <c r="D747" s="344"/>
      <c r="E747" s="346" t="s">
        <v>373</v>
      </c>
      <c r="F747" s="44" t="s">
        <v>1577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1590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885</v>
      </c>
      <c r="D748" s="344"/>
      <c r="E748" s="346" t="s">
        <v>373</v>
      </c>
      <c r="F748" s="44" t="s">
        <v>1578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1591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1579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1592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1151</v>
      </c>
      <c r="C750" s="44" t="s">
        <v>1323</v>
      </c>
      <c r="D750" s="397" t="s">
        <v>58</v>
      </c>
      <c r="E750" s="346" t="s">
        <v>75</v>
      </c>
      <c r="F750" s="44" t="s">
        <v>1580</v>
      </c>
      <c r="G750" s="344" t="s">
        <v>1150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1593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885</v>
      </c>
      <c r="D751" s="344"/>
      <c r="E751" s="348" t="s">
        <v>373</v>
      </c>
      <c r="F751" s="44" t="s">
        <v>1594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1599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885</v>
      </c>
      <c r="D752" s="344"/>
      <c r="E752" s="348" t="s">
        <v>373</v>
      </c>
      <c r="F752" s="44" t="s">
        <v>1595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1600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885</v>
      </c>
      <c r="D753" s="344"/>
      <c r="E753" s="348" t="s">
        <v>373</v>
      </c>
      <c r="F753" s="44" t="s">
        <v>1596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1601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75</v>
      </c>
      <c r="F754" s="44" t="s">
        <v>1597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1602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1598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1603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413</v>
      </c>
      <c r="D756" s="344"/>
      <c r="E756" s="350" t="s">
        <v>373</v>
      </c>
      <c r="F756" s="225" t="s">
        <v>1387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1604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373</v>
      </c>
      <c r="F757" s="225" t="s">
        <v>1605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1606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885</v>
      </c>
      <c r="D758" s="354"/>
      <c r="E758" s="354" t="s">
        <v>373</v>
      </c>
      <c r="F758" s="44" t="s">
        <v>1607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1608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885</v>
      </c>
      <c r="D759" s="354"/>
      <c r="E759" s="356" t="s">
        <v>373</v>
      </c>
      <c r="F759" s="44" t="s">
        <v>1609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1611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1151</v>
      </c>
      <c r="C760" s="44" t="s">
        <v>1467</v>
      </c>
      <c r="D760" s="354"/>
      <c r="E760" s="356" t="s">
        <v>75</v>
      </c>
      <c r="F760" s="44" t="s">
        <v>1610</v>
      </c>
      <c r="G760" s="354" t="s">
        <v>1150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1612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78" x14ac:dyDescent="0.3">
      <c r="A761" s="354">
        <v>755</v>
      </c>
      <c r="B761" s="358" t="s">
        <v>21</v>
      </c>
      <c r="C761" s="44" t="s">
        <v>1613</v>
      </c>
      <c r="D761" s="354"/>
      <c r="E761" s="358" t="s">
        <v>373</v>
      </c>
      <c r="F761" s="44" t="s">
        <v>413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1614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1616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1559</v>
      </c>
      <c r="D762" s="354"/>
      <c r="E762" s="358" t="s">
        <v>373</v>
      </c>
      <c r="F762" s="44" t="s">
        <v>300</v>
      </c>
      <c r="G762" s="354" t="s">
        <v>1527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1615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171.6" x14ac:dyDescent="0.3">
      <c r="A763" s="354">
        <v>757</v>
      </c>
      <c r="B763" s="360" t="s">
        <v>40</v>
      </c>
      <c r="C763" s="44" t="s">
        <v>1617</v>
      </c>
      <c r="D763" s="354"/>
      <c r="E763" s="360" t="s">
        <v>373</v>
      </c>
      <c r="F763" s="44" t="s">
        <v>885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1620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156" x14ac:dyDescent="0.3">
      <c r="A764" s="354">
        <v>758</v>
      </c>
      <c r="B764" s="360" t="s">
        <v>40</v>
      </c>
      <c r="C764" s="44" t="s">
        <v>1618</v>
      </c>
      <c r="D764" s="354"/>
      <c r="E764" s="360" t="s">
        <v>373</v>
      </c>
      <c r="F764" s="44" t="s">
        <v>885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1621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171.6" x14ac:dyDescent="0.3">
      <c r="A765" s="354">
        <v>759</v>
      </c>
      <c r="B765" s="354" t="s">
        <v>21</v>
      </c>
      <c r="C765" s="44" t="s">
        <v>1560</v>
      </c>
      <c r="D765" s="397" t="s">
        <v>58</v>
      </c>
      <c r="E765" s="354" t="s">
        <v>75</v>
      </c>
      <c r="F765" s="44" t="s">
        <v>406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1622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156" x14ac:dyDescent="0.3">
      <c r="A766" s="354">
        <v>760</v>
      </c>
      <c r="B766" s="360" t="s">
        <v>40</v>
      </c>
      <c r="C766" s="44" t="s">
        <v>1619</v>
      </c>
      <c r="D766" s="354"/>
      <c r="E766" s="360" t="s">
        <v>373</v>
      </c>
      <c r="F766" s="44" t="s">
        <v>885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1623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124.8" x14ac:dyDescent="0.3">
      <c r="A767" s="354">
        <v>761</v>
      </c>
      <c r="B767" s="354" t="s">
        <v>40</v>
      </c>
      <c r="C767" s="44" t="s">
        <v>1624</v>
      </c>
      <c r="D767" s="354"/>
      <c r="E767" s="360" t="s">
        <v>373</v>
      </c>
      <c r="F767" s="44" t="s">
        <v>885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1629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171.6" x14ac:dyDescent="0.3">
      <c r="A768" s="354">
        <v>762</v>
      </c>
      <c r="B768" s="354" t="s">
        <v>21</v>
      </c>
      <c r="C768" s="44" t="s">
        <v>1560</v>
      </c>
      <c r="D768" s="397" t="s">
        <v>58</v>
      </c>
      <c r="E768" s="365" t="s">
        <v>75</v>
      </c>
      <c r="F768" s="44" t="s">
        <v>406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1630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649</v>
      </c>
      <c r="V768" s="354"/>
    </row>
    <row r="769" spans="1:22" ht="78" x14ac:dyDescent="0.3">
      <c r="A769" s="354">
        <v>763</v>
      </c>
      <c r="B769" s="354" t="s">
        <v>21</v>
      </c>
      <c r="C769" s="44" t="s">
        <v>1613</v>
      </c>
      <c r="D769" s="397" t="s">
        <v>58</v>
      </c>
      <c r="E769" s="365" t="s">
        <v>75</v>
      </c>
      <c r="F769" s="44" t="s">
        <v>413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1631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171.6" x14ac:dyDescent="0.3">
      <c r="A770" s="354">
        <v>764</v>
      </c>
      <c r="B770" s="354" t="s">
        <v>40</v>
      </c>
      <c r="C770" s="44" t="s">
        <v>1625</v>
      </c>
      <c r="D770" s="354"/>
      <c r="E770" s="365" t="s">
        <v>75</v>
      </c>
      <c r="F770" s="44" t="s">
        <v>41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1632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1626</v>
      </c>
      <c r="D771" s="397" t="s">
        <v>58</v>
      </c>
      <c r="E771" s="365" t="s">
        <v>75</v>
      </c>
      <c r="F771" s="44" t="s">
        <v>1628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1633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649</v>
      </c>
      <c r="V771" s="354"/>
    </row>
    <row r="772" spans="1:22" ht="124.8" x14ac:dyDescent="0.3">
      <c r="A772" s="354">
        <v>766</v>
      </c>
      <c r="B772" s="354" t="s">
        <v>40</v>
      </c>
      <c r="C772" s="44" t="s">
        <v>1627</v>
      </c>
      <c r="D772" s="397" t="s">
        <v>58</v>
      </c>
      <c r="E772" s="365" t="s">
        <v>75</v>
      </c>
      <c r="F772" s="44" t="s">
        <v>885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1634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1635</v>
      </c>
      <c r="D773" s="354"/>
      <c r="E773" s="365" t="s">
        <v>75</v>
      </c>
      <c r="F773" s="44" t="s">
        <v>1636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1637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1387</v>
      </c>
      <c r="D774" s="354"/>
      <c r="E774" s="365" t="s">
        <v>75</v>
      </c>
      <c r="F774" s="44" t="s">
        <v>413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1638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1639</v>
      </c>
      <c r="D775" s="397" t="s">
        <v>58</v>
      </c>
      <c r="E775" s="365" t="s">
        <v>75</v>
      </c>
      <c r="F775" s="44" t="s">
        <v>735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1645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1151</v>
      </c>
      <c r="C776" s="44" t="s">
        <v>1640</v>
      </c>
      <c r="D776" s="397" t="s">
        <v>58</v>
      </c>
      <c r="E776" s="365" t="s">
        <v>75</v>
      </c>
      <c r="F776" s="44" t="s">
        <v>1646</v>
      </c>
      <c r="G776" s="354" t="s">
        <v>1150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1647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1151</v>
      </c>
      <c r="C777" s="44" t="s">
        <v>1641</v>
      </c>
      <c r="D777" s="397" t="s">
        <v>58</v>
      </c>
      <c r="E777" s="365" t="s">
        <v>75</v>
      </c>
      <c r="F777" s="44" t="s">
        <v>1646</v>
      </c>
      <c r="G777" s="365" t="s">
        <v>1150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1648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1151</v>
      </c>
      <c r="C778" s="44" t="s">
        <v>1642</v>
      </c>
      <c r="D778" s="397" t="s">
        <v>58</v>
      </c>
      <c r="E778" s="365" t="s">
        <v>75</v>
      </c>
      <c r="F778" s="44" t="s">
        <v>1646</v>
      </c>
      <c r="G778" s="365" t="s">
        <v>1150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1649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1151</v>
      </c>
      <c r="C779" s="44" t="s">
        <v>1643</v>
      </c>
      <c r="D779" s="397" t="s">
        <v>58</v>
      </c>
      <c r="E779" s="365" t="s">
        <v>75</v>
      </c>
      <c r="F779" s="44" t="s">
        <v>1646</v>
      </c>
      <c r="G779" s="365" t="s">
        <v>1150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1650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1151</v>
      </c>
      <c r="C780" s="44" t="s">
        <v>1644</v>
      </c>
      <c r="D780" s="397" t="s">
        <v>58</v>
      </c>
      <c r="E780" s="365" t="s">
        <v>75</v>
      </c>
      <c r="F780" s="44" t="s">
        <v>1646</v>
      </c>
      <c r="G780" s="365" t="s">
        <v>1150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1651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1652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1658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1653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1659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1654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1660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1655</v>
      </c>
      <c r="D784" s="397" t="s">
        <v>58</v>
      </c>
      <c r="E784" s="366" t="s">
        <v>75</v>
      </c>
      <c r="F784" s="225" t="s">
        <v>1657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1661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1656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1662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1663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1664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1721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1665</v>
      </c>
      <c r="D787" s="397" t="s">
        <v>58</v>
      </c>
      <c r="E787" s="370" t="s">
        <v>75</v>
      </c>
      <c r="F787" s="44" t="s">
        <v>1218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1667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1721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1663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1668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1666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1669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1670</v>
      </c>
      <c r="D790" s="397" t="s">
        <v>58</v>
      </c>
      <c r="E790" s="372" t="s">
        <v>75</v>
      </c>
      <c r="F790" s="225" t="s">
        <v>895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1671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1672</v>
      </c>
      <c r="D791" s="397" t="s">
        <v>58</v>
      </c>
      <c r="E791" s="373" t="s">
        <v>75</v>
      </c>
      <c r="F791" s="44" t="s">
        <v>1677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1678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1673</v>
      </c>
      <c r="D792" s="397" t="s">
        <v>58</v>
      </c>
      <c r="E792" s="373" t="s">
        <v>75</v>
      </c>
      <c r="F792" s="44" t="s">
        <v>1677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1678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1674</v>
      </c>
      <c r="D793" s="397"/>
      <c r="E793" s="373" t="s">
        <v>373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1679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1675</v>
      </c>
      <c r="D794" s="397"/>
      <c r="E794" s="373" t="s">
        <v>373</v>
      </c>
      <c r="F794" s="44" t="s">
        <v>885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1680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1676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1681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1682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1688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62.4" x14ac:dyDescent="0.3">
      <c r="A797" s="354">
        <v>791</v>
      </c>
      <c r="B797" s="376" t="s">
        <v>21</v>
      </c>
      <c r="C797" s="44" t="s">
        <v>1683</v>
      </c>
      <c r="D797" s="397" t="s">
        <v>58</v>
      </c>
      <c r="E797" s="376" t="s">
        <v>75</v>
      </c>
      <c r="F797" s="44" t="s">
        <v>30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1689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124.8" x14ac:dyDescent="0.3">
      <c r="A798" s="354">
        <v>792</v>
      </c>
      <c r="B798" s="354" t="s">
        <v>40</v>
      </c>
      <c r="C798" s="44" t="s">
        <v>1684</v>
      </c>
      <c r="D798" s="354"/>
      <c r="E798" s="376" t="s">
        <v>373</v>
      </c>
      <c r="F798" s="44" t="s">
        <v>885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1690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1635</v>
      </c>
      <c r="D799" s="354"/>
      <c r="E799" s="376" t="s">
        <v>373</v>
      </c>
      <c r="F799" s="44" t="s">
        <v>1636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1691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1685</v>
      </c>
      <c r="D800" s="354"/>
      <c r="E800" s="376" t="s">
        <v>373</v>
      </c>
      <c r="F800" s="44" t="s">
        <v>413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1692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78" x14ac:dyDescent="0.3">
      <c r="A801" s="354">
        <v>795</v>
      </c>
      <c r="B801" s="376" t="s">
        <v>21</v>
      </c>
      <c r="C801" s="44" t="s">
        <v>1686</v>
      </c>
      <c r="D801" s="397" t="s">
        <v>58</v>
      </c>
      <c r="E801" s="376" t="s">
        <v>75</v>
      </c>
      <c r="F801" s="44" t="s">
        <v>1687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1693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109.2" x14ac:dyDescent="0.3">
      <c r="A802" s="354">
        <v>796</v>
      </c>
      <c r="B802" s="377" t="s">
        <v>21</v>
      </c>
      <c r="C802" s="44" t="s">
        <v>1694</v>
      </c>
      <c r="D802" s="397" t="s">
        <v>58</v>
      </c>
      <c r="E802" s="377" t="s">
        <v>75</v>
      </c>
      <c r="F802" s="44" t="s">
        <v>1695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1696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140.4" x14ac:dyDescent="0.3">
      <c r="A803" s="354">
        <v>797</v>
      </c>
      <c r="B803" s="378" t="s">
        <v>40</v>
      </c>
      <c r="C803" s="44" t="s">
        <v>1697</v>
      </c>
      <c r="D803" s="354"/>
      <c r="E803" s="378" t="s">
        <v>373</v>
      </c>
      <c r="F803" s="44" t="s">
        <v>885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1703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140.4" x14ac:dyDescent="0.3">
      <c r="A804" s="354">
        <v>798</v>
      </c>
      <c r="B804" s="378" t="s">
        <v>40</v>
      </c>
      <c r="C804" s="44" t="s">
        <v>1698</v>
      </c>
      <c r="D804" s="354"/>
      <c r="E804" s="378" t="s">
        <v>373</v>
      </c>
      <c r="F804" s="44" t="s">
        <v>885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1704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1699</v>
      </c>
      <c r="D805" s="354"/>
      <c r="E805" s="378" t="s">
        <v>373</v>
      </c>
      <c r="F805" s="44" t="s">
        <v>885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1705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140.4" x14ac:dyDescent="0.3">
      <c r="A806" s="354">
        <v>800</v>
      </c>
      <c r="B806" s="378" t="s">
        <v>40</v>
      </c>
      <c r="C806" s="44" t="s">
        <v>1700</v>
      </c>
      <c r="D806" s="354"/>
      <c r="E806" s="378" t="s">
        <v>373</v>
      </c>
      <c r="F806" s="44" t="s">
        <v>885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1706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156" x14ac:dyDescent="0.3">
      <c r="A807" s="354">
        <v>801</v>
      </c>
      <c r="B807" s="378" t="s">
        <v>40</v>
      </c>
      <c r="C807" s="44" t="s">
        <v>1701</v>
      </c>
      <c r="D807" s="354"/>
      <c r="E807" s="378" t="s">
        <v>373</v>
      </c>
      <c r="F807" s="44" t="s">
        <v>885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1707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71.6" x14ac:dyDescent="0.3">
      <c r="A808" s="354">
        <v>802</v>
      </c>
      <c r="B808" s="378" t="s">
        <v>40</v>
      </c>
      <c r="C808" s="44" t="s">
        <v>1702</v>
      </c>
      <c r="D808" s="354"/>
      <c r="E808" s="378" t="s">
        <v>373</v>
      </c>
      <c r="F808" s="44" t="s">
        <v>41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1708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6.8" x14ac:dyDescent="0.3">
      <c r="A809" s="354">
        <v>803</v>
      </c>
      <c r="B809" s="378" t="s">
        <v>21</v>
      </c>
      <c r="C809" s="44" t="s">
        <v>1709</v>
      </c>
      <c r="D809" s="397" t="s">
        <v>58</v>
      </c>
      <c r="E809" s="378" t="s">
        <v>75</v>
      </c>
      <c r="F809" s="225" t="s">
        <v>176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1714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1719</v>
      </c>
      <c r="V809" s="354"/>
    </row>
    <row r="810" spans="1:22" ht="62.4" x14ac:dyDescent="0.3">
      <c r="A810" s="354">
        <v>804</v>
      </c>
      <c r="B810" s="378" t="s">
        <v>21</v>
      </c>
      <c r="C810" s="44" t="s">
        <v>1710</v>
      </c>
      <c r="D810" s="397" t="s">
        <v>58</v>
      </c>
      <c r="E810" s="378" t="s">
        <v>75</v>
      </c>
      <c r="F810" s="225" t="s">
        <v>970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1715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1825</v>
      </c>
      <c r="V810" s="354"/>
    </row>
    <row r="811" spans="1:22" ht="62.4" x14ac:dyDescent="0.3">
      <c r="A811" s="354">
        <v>805</v>
      </c>
      <c r="B811" s="378" t="s">
        <v>21</v>
      </c>
      <c r="C811" s="44" t="s">
        <v>1711</v>
      </c>
      <c r="D811" s="397" t="s">
        <v>58</v>
      </c>
      <c r="E811" s="378" t="s">
        <v>75</v>
      </c>
      <c r="F811" s="225" t="s">
        <v>970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1716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62.4" x14ac:dyDescent="0.3">
      <c r="A812" s="354">
        <v>806</v>
      </c>
      <c r="B812" s="378" t="s">
        <v>21</v>
      </c>
      <c r="C812" s="44" t="s">
        <v>1712</v>
      </c>
      <c r="D812" s="397" t="s">
        <v>58</v>
      </c>
      <c r="E812" s="378" t="s">
        <v>75</v>
      </c>
      <c r="F812" s="225" t="s">
        <v>970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1717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62.4" x14ac:dyDescent="0.3">
      <c r="A813" s="354">
        <v>807</v>
      </c>
      <c r="B813" s="378" t="s">
        <v>21</v>
      </c>
      <c r="C813" s="44" t="s">
        <v>1713</v>
      </c>
      <c r="D813" s="397" t="s">
        <v>58</v>
      </c>
      <c r="E813" s="378" t="s">
        <v>75</v>
      </c>
      <c r="F813" s="225" t="s">
        <v>970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1718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1825</v>
      </c>
      <c r="V813" s="354"/>
    </row>
    <row r="814" spans="1:22" ht="46.8" x14ac:dyDescent="0.3">
      <c r="A814" s="354">
        <v>808</v>
      </c>
      <c r="B814" s="380" t="s">
        <v>21</v>
      </c>
      <c r="C814" s="44" t="s">
        <v>1709</v>
      </c>
      <c r="D814" s="397" t="s">
        <v>58</v>
      </c>
      <c r="E814" s="380" t="s">
        <v>75</v>
      </c>
      <c r="F814" s="225" t="s">
        <v>176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1720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140.4" x14ac:dyDescent="0.3">
      <c r="A815" s="354">
        <v>809</v>
      </c>
      <c r="B815" s="382" t="s">
        <v>40</v>
      </c>
      <c r="C815" s="44" t="s">
        <v>1722</v>
      </c>
      <c r="D815" s="354"/>
      <c r="E815" s="382" t="s">
        <v>373</v>
      </c>
      <c r="F815" s="44" t="s">
        <v>41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1725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6.8" x14ac:dyDescent="0.3">
      <c r="A816" s="354">
        <v>810</v>
      </c>
      <c r="B816" s="382" t="s">
        <v>21</v>
      </c>
      <c r="C816" s="44" t="s">
        <v>1723</v>
      </c>
      <c r="D816" s="397" t="s">
        <v>58</v>
      </c>
      <c r="E816" s="382" t="s">
        <v>75</v>
      </c>
      <c r="F816" s="44" t="s">
        <v>1220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1726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6.8" x14ac:dyDescent="0.3">
      <c r="A817" s="354">
        <v>811</v>
      </c>
      <c r="B817" s="382" t="s">
        <v>21</v>
      </c>
      <c r="C817" s="44" t="s">
        <v>1724</v>
      </c>
      <c r="D817" s="397" t="s">
        <v>58</v>
      </c>
      <c r="E817" s="382" t="s">
        <v>75</v>
      </c>
      <c r="F817" s="44" t="s">
        <v>1220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1727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93.6" x14ac:dyDescent="0.3">
      <c r="A818" s="354">
        <v>812</v>
      </c>
      <c r="B818" s="385" t="s">
        <v>21</v>
      </c>
      <c r="C818" s="44" t="s">
        <v>1728</v>
      </c>
      <c r="D818" s="397" t="s">
        <v>58</v>
      </c>
      <c r="E818" s="385" t="s">
        <v>373</v>
      </c>
      <c r="F818" s="44" t="s">
        <v>413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1734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140.4" x14ac:dyDescent="0.3">
      <c r="A819" s="354">
        <v>813</v>
      </c>
      <c r="B819" s="385" t="s">
        <v>21</v>
      </c>
      <c r="C819" s="44" t="s">
        <v>1729</v>
      </c>
      <c r="D819" s="397" t="s">
        <v>58</v>
      </c>
      <c r="E819" s="385" t="s">
        <v>75</v>
      </c>
      <c r="F819" s="44" t="s">
        <v>413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1735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1934</v>
      </c>
      <c r="V819" s="354"/>
    </row>
    <row r="820" spans="1:22" ht="62.4" x14ac:dyDescent="0.3">
      <c r="A820" s="354">
        <v>814</v>
      </c>
      <c r="B820" s="385" t="s">
        <v>21</v>
      </c>
      <c r="C820" s="44" t="s">
        <v>1730</v>
      </c>
      <c r="D820" s="397" t="s">
        <v>58</v>
      </c>
      <c r="E820" s="385" t="s">
        <v>75</v>
      </c>
      <c r="F820" s="44" t="s">
        <v>1733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1736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62.4" x14ac:dyDescent="0.3">
      <c r="A821" s="354">
        <v>815</v>
      </c>
      <c r="B821" s="385" t="s">
        <v>21</v>
      </c>
      <c r="C821" s="44" t="s">
        <v>1731</v>
      </c>
      <c r="D821" s="397" t="s">
        <v>58</v>
      </c>
      <c r="E821" s="385" t="s">
        <v>75</v>
      </c>
      <c r="F821" s="44" t="s">
        <v>171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1737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62.4" x14ac:dyDescent="0.3">
      <c r="A822" s="354">
        <v>816</v>
      </c>
      <c r="B822" s="385" t="s">
        <v>21</v>
      </c>
      <c r="C822" s="44" t="s">
        <v>1732</v>
      </c>
      <c r="D822" s="397" t="s">
        <v>58</v>
      </c>
      <c r="E822" s="385" t="s">
        <v>75</v>
      </c>
      <c r="F822" s="44" t="s">
        <v>171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1738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140.4" x14ac:dyDescent="0.3">
      <c r="A823" s="354">
        <v>817</v>
      </c>
      <c r="B823" s="386" t="s">
        <v>21</v>
      </c>
      <c r="C823" s="44" t="s">
        <v>1739</v>
      </c>
      <c r="D823" s="397" t="s">
        <v>58</v>
      </c>
      <c r="E823" s="386" t="s">
        <v>75</v>
      </c>
      <c r="F823" s="44" t="s">
        <v>406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1744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202.8" x14ac:dyDescent="0.3">
      <c r="A824" s="354">
        <v>818</v>
      </c>
      <c r="B824" s="386" t="s">
        <v>21</v>
      </c>
      <c r="C824" s="44" t="s">
        <v>1740</v>
      </c>
      <c r="D824" s="397" t="s">
        <v>58</v>
      </c>
      <c r="E824" s="386" t="s">
        <v>75</v>
      </c>
      <c r="F824" s="44" t="s">
        <v>1743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1745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1825</v>
      </c>
      <c r="V824" s="354"/>
    </row>
    <row r="825" spans="1:22" ht="109.2" x14ac:dyDescent="0.3">
      <c r="A825" s="354">
        <v>819</v>
      </c>
      <c r="B825" s="386" t="s">
        <v>21</v>
      </c>
      <c r="C825" s="44" t="s">
        <v>1741</v>
      </c>
      <c r="D825" s="354"/>
      <c r="E825" s="386" t="s">
        <v>373</v>
      </c>
      <c r="F825" s="44" t="s">
        <v>413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1746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109.2" x14ac:dyDescent="0.3">
      <c r="A826" s="354">
        <v>820</v>
      </c>
      <c r="B826" s="386" t="s">
        <v>21</v>
      </c>
      <c r="C826" s="44" t="s">
        <v>1742</v>
      </c>
      <c r="D826" s="354"/>
      <c r="E826" s="386" t="s">
        <v>373</v>
      </c>
      <c r="F826" s="44" t="s">
        <v>413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1747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156" x14ac:dyDescent="0.3">
      <c r="A827" s="354">
        <v>821</v>
      </c>
      <c r="B827" s="354" t="s">
        <v>40</v>
      </c>
      <c r="C827" s="44" t="s">
        <v>1748</v>
      </c>
      <c r="D827" s="354"/>
      <c r="E827" s="388" t="s">
        <v>373</v>
      </c>
      <c r="F827" s="44" t="s">
        <v>885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1750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156" x14ac:dyDescent="0.3">
      <c r="A828" s="354">
        <v>822</v>
      </c>
      <c r="B828" s="354" t="s">
        <v>40</v>
      </c>
      <c r="C828" s="44" t="s">
        <v>1749</v>
      </c>
      <c r="D828" s="354"/>
      <c r="E828" s="388" t="s">
        <v>373</v>
      </c>
      <c r="F828" s="44" t="s">
        <v>885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1751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109.2" x14ac:dyDescent="0.3">
      <c r="A829" s="354">
        <v>823</v>
      </c>
      <c r="B829" s="354" t="s">
        <v>21</v>
      </c>
      <c r="C829" s="41" t="s">
        <v>1752</v>
      </c>
      <c r="D829" s="397" t="s">
        <v>58</v>
      </c>
      <c r="E829" s="354" t="s">
        <v>75</v>
      </c>
      <c r="F829" s="44" t="s">
        <v>1220</v>
      </c>
      <c r="G829" s="354" t="s">
        <v>1159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1753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109.2" x14ac:dyDescent="0.3">
      <c r="A830" s="354">
        <v>824</v>
      </c>
      <c r="B830" s="354" t="s">
        <v>1151</v>
      </c>
      <c r="C830" s="44" t="s">
        <v>1754</v>
      </c>
      <c r="D830" s="354"/>
      <c r="E830" s="391" t="s">
        <v>75</v>
      </c>
      <c r="F830" s="44" t="s">
        <v>1760</v>
      </c>
      <c r="G830" s="354" t="s">
        <v>1150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1761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109.2" x14ac:dyDescent="0.3">
      <c r="A831" s="354">
        <v>825</v>
      </c>
      <c r="B831" s="391" t="s">
        <v>21</v>
      </c>
      <c r="C831" s="44" t="s">
        <v>1755</v>
      </c>
      <c r="D831" s="397" t="s">
        <v>58</v>
      </c>
      <c r="E831" s="391" t="s">
        <v>75</v>
      </c>
      <c r="F831" s="44" t="s">
        <v>1156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1762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140.4" x14ac:dyDescent="0.3">
      <c r="A832" s="354">
        <v>826</v>
      </c>
      <c r="B832" s="391" t="s">
        <v>21</v>
      </c>
      <c r="C832" s="44" t="s">
        <v>1729</v>
      </c>
      <c r="D832" s="397" t="s">
        <v>58</v>
      </c>
      <c r="E832" s="391" t="s">
        <v>75</v>
      </c>
      <c r="F832" s="44" t="s">
        <v>413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1763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/>
      <c r="S832" s="354"/>
      <c r="T832" s="429"/>
      <c r="U832" s="354"/>
      <c r="V832" s="354"/>
    </row>
    <row r="833" spans="1:22" ht="78" x14ac:dyDescent="0.3">
      <c r="A833" s="354">
        <v>827</v>
      </c>
      <c r="B833" s="354" t="s">
        <v>40</v>
      </c>
      <c r="C833" s="44" t="s">
        <v>1756</v>
      </c>
      <c r="D833" s="354"/>
      <c r="E833" s="354" t="s">
        <v>373</v>
      </c>
      <c r="F833" s="44" t="s">
        <v>885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1764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78" x14ac:dyDescent="0.3">
      <c r="A834" s="354">
        <v>828</v>
      </c>
      <c r="B834" s="354" t="s">
        <v>1151</v>
      </c>
      <c r="C834" s="44" t="s">
        <v>1757</v>
      </c>
      <c r="D834" s="354"/>
      <c r="E834" s="391" t="s">
        <v>75</v>
      </c>
      <c r="F834" s="44" t="s">
        <v>1760</v>
      </c>
      <c r="G834" s="354" t="s">
        <v>1150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1765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62.4" x14ac:dyDescent="0.3">
      <c r="A835" s="354">
        <v>829</v>
      </c>
      <c r="B835" s="391" t="s">
        <v>21</v>
      </c>
      <c r="C835" s="44" t="s">
        <v>1758</v>
      </c>
      <c r="D835" s="397" t="s">
        <v>58</v>
      </c>
      <c r="E835" s="391" t="s">
        <v>75</v>
      </c>
      <c r="F835" s="44" t="s">
        <v>30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1766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62.4" x14ac:dyDescent="0.3">
      <c r="A836" s="354">
        <v>830</v>
      </c>
      <c r="B836" s="391" t="s">
        <v>21</v>
      </c>
      <c r="C836" s="44" t="s">
        <v>1759</v>
      </c>
      <c r="D836" s="397" t="s">
        <v>58</v>
      </c>
      <c r="E836" s="391" t="s">
        <v>75</v>
      </c>
      <c r="F836" s="44" t="s">
        <v>30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1767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09.2" x14ac:dyDescent="0.3">
      <c r="A837" s="354">
        <v>831</v>
      </c>
      <c r="B837" s="354" t="s">
        <v>40</v>
      </c>
      <c r="C837" s="44" t="s">
        <v>1768</v>
      </c>
      <c r="D837" s="354"/>
      <c r="E837" s="393" t="s">
        <v>75</v>
      </c>
      <c r="F837" s="44" t="s">
        <v>73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1770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93.6" x14ac:dyDescent="0.3">
      <c r="A838" s="354">
        <v>832</v>
      </c>
      <c r="B838" s="354" t="s">
        <v>21</v>
      </c>
      <c r="C838" s="44" t="s">
        <v>1626</v>
      </c>
      <c r="D838" s="397" t="s">
        <v>58</v>
      </c>
      <c r="E838" s="393" t="s">
        <v>75</v>
      </c>
      <c r="F838" s="44" t="s">
        <v>1628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1771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140.4" x14ac:dyDescent="0.3">
      <c r="A839" s="354">
        <v>833</v>
      </c>
      <c r="B839" s="354" t="s">
        <v>40</v>
      </c>
      <c r="C839" s="239" t="s">
        <v>1769</v>
      </c>
      <c r="D839" s="354"/>
      <c r="E839" s="393" t="s">
        <v>373</v>
      </c>
      <c r="F839" s="44" t="s">
        <v>885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1772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124.8" x14ac:dyDescent="0.3">
      <c r="A840" s="354">
        <v>834</v>
      </c>
      <c r="B840" s="43" t="s">
        <v>40</v>
      </c>
      <c r="C840" s="44" t="s">
        <v>1773</v>
      </c>
      <c r="D840" s="107"/>
      <c r="E840" s="396" t="s">
        <v>373</v>
      </c>
      <c r="F840" s="225" t="s">
        <v>41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1774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78" x14ac:dyDescent="0.3">
      <c r="A841" s="354">
        <v>835</v>
      </c>
      <c r="B841" s="397" t="s">
        <v>21</v>
      </c>
      <c r="C841" s="44" t="s">
        <v>1775</v>
      </c>
      <c r="D841" s="397" t="s">
        <v>58</v>
      </c>
      <c r="E841" s="397" t="s">
        <v>75</v>
      </c>
      <c r="F841" s="44" t="s">
        <v>874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1777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/>
      <c r="S841" s="354"/>
      <c r="T841" s="429"/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1002</v>
      </c>
      <c r="D842" s="354"/>
      <c r="E842" s="397" t="s">
        <v>75</v>
      </c>
      <c r="F842" s="44" t="s">
        <v>895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1778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4" t="s">
        <v>1776</v>
      </c>
      <c r="D843" s="354"/>
      <c r="E843" s="397" t="s">
        <v>75</v>
      </c>
      <c r="F843" s="44" t="s">
        <v>805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1779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234" x14ac:dyDescent="0.3">
      <c r="A844" s="354">
        <v>838</v>
      </c>
      <c r="B844" s="43" t="s">
        <v>40</v>
      </c>
      <c r="C844" s="44" t="s">
        <v>1780</v>
      </c>
      <c r="D844" s="397" t="s">
        <v>58</v>
      </c>
      <c r="E844" s="397" t="s">
        <v>88</v>
      </c>
      <c r="F844" s="44" t="s">
        <v>41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1783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/>
    </row>
    <row r="845" spans="1:22" ht="265.2" x14ac:dyDescent="0.3">
      <c r="A845" s="354">
        <v>839</v>
      </c>
      <c r="B845" s="43" t="s">
        <v>40</v>
      </c>
      <c r="C845" s="44" t="s">
        <v>1781</v>
      </c>
      <c r="D845" s="397" t="s">
        <v>58</v>
      </c>
      <c r="E845" s="397" t="s">
        <v>88</v>
      </c>
      <c r="F845" s="44" t="s">
        <v>41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1784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354"/>
      <c r="R845" s="354"/>
      <c r="S845" s="354"/>
      <c r="T845" s="355"/>
      <c r="U845" s="354"/>
      <c r="V845" s="354"/>
    </row>
    <row r="846" spans="1:22" ht="234" x14ac:dyDescent="0.3">
      <c r="A846" s="354">
        <v>840</v>
      </c>
      <c r="B846" s="43" t="s">
        <v>40</v>
      </c>
      <c r="C846" s="44" t="s">
        <v>1782</v>
      </c>
      <c r="D846" s="397" t="s">
        <v>58</v>
      </c>
      <c r="E846" s="397" t="s">
        <v>88</v>
      </c>
      <c r="F846" s="44" t="s">
        <v>41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1785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354"/>
      <c r="R846" s="354"/>
      <c r="S846" s="354"/>
      <c r="T846" s="355"/>
      <c r="U846" s="354"/>
      <c r="V846" s="354"/>
    </row>
    <row r="847" spans="1:22" ht="343.2" x14ac:dyDescent="0.3">
      <c r="A847" s="354">
        <v>841</v>
      </c>
      <c r="B847" s="43" t="s">
        <v>40</v>
      </c>
      <c r="C847" s="44" t="s">
        <v>1786</v>
      </c>
      <c r="D847" s="397" t="s">
        <v>58</v>
      </c>
      <c r="E847" s="397" t="s">
        <v>88</v>
      </c>
      <c r="F847" s="44" t="s">
        <v>41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1788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354"/>
      <c r="R847" s="354"/>
      <c r="S847" s="354"/>
      <c r="T847" s="355"/>
      <c r="U847" s="354"/>
      <c r="V847" s="354"/>
    </row>
    <row r="848" spans="1:22" ht="234" x14ac:dyDescent="0.3">
      <c r="A848" s="354">
        <v>842</v>
      </c>
      <c r="B848" s="43" t="s">
        <v>40</v>
      </c>
      <c r="C848" s="44" t="s">
        <v>1787</v>
      </c>
      <c r="D848" s="397" t="s">
        <v>58</v>
      </c>
      <c r="E848" s="397" t="s">
        <v>88</v>
      </c>
      <c r="F848" s="44" t="s">
        <v>41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1789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354"/>
      <c r="R848" s="354"/>
      <c r="S848" s="354"/>
      <c r="T848" s="355"/>
      <c r="U848" s="354"/>
      <c r="V848" s="354"/>
    </row>
    <row r="849" spans="1:22" ht="296.39999999999998" x14ac:dyDescent="0.3">
      <c r="A849" s="354">
        <v>843</v>
      </c>
      <c r="B849" s="43" t="s">
        <v>40</v>
      </c>
      <c r="C849" s="44" t="s">
        <v>1790</v>
      </c>
      <c r="D849" s="397" t="s">
        <v>58</v>
      </c>
      <c r="E849" s="397" t="s">
        <v>88</v>
      </c>
      <c r="F849" s="44" t="s">
        <v>885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1792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354"/>
      <c r="R849" s="354"/>
      <c r="S849" s="354"/>
      <c r="T849" s="355"/>
      <c r="U849" s="354"/>
      <c r="V849" s="354"/>
    </row>
    <row r="850" spans="1:22" ht="234" x14ac:dyDescent="0.3">
      <c r="A850" s="354">
        <v>844</v>
      </c>
      <c r="B850" s="43" t="s">
        <v>40</v>
      </c>
      <c r="C850" s="44" t="s">
        <v>1791</v>
      </c>
      <c r="D850" s="397" t="s">
        <v>58</v>
      </c>
      <c r="E850" s="397" t="s">
        <v>88</v>
      </c>
      <c r="F850" s="44" t="s">
        <v>41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1793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354"/>
      <c r="R850" s="354"/>
      <c r="S850" s="354"/>
      <c r="T850" s="355"/>
      <c r="U850" s="354"/>
      <c r="V850" s="354"/>
    </row>
    <row r="851" spans="1:22" ht="358.8" x14ac:dyDescent="0.3">
      <c r="A851" s="354">
        <v>845</v>
      </c>
      <c r="B851" s="43" t="s">
        <v>40</v>
      </c>
      <c r="C851" s="44" t="s">
        <v>1794</v>
      </c>
      <c r="D851" s="397" t="s">
        <v>58</v>
      </c>
      <c r="E851" s="397" t="s">
        <v>88</v>
      </c>
      <c r="F851" s="44" t="s">
        <v>41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1796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/>
      <c r="R851" s="354"/>
      <c r="S851" s="354"/>
      <c r="T851" s="355"/>
      <c r="U851" s="354"/>
      <c r="V851" s="354"/>
    </row>
    <row r="852" spans="1:22" ht="234" x14ac:dyDescent="0.3">
      <c r="A852" s="354">
        <v>846</v>
      </c>
      <c r="B852" s="43" t="s">
        <v>40</v>
      </c>
      <c r="C852" s="44" t="s">
        <v>1795</v>
      </c>
      <c r="D852" s="397" t="s">
        <v>58</v>
      </c>
      <c r="E852" s="397" t="s">
        <v>88</v>
      </c>
      <c r="F852" s="44" t="s">
        <v>41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1797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/>
      <c r="R852" s="354"/>
      <c r="S852" s="354"/>
      <c r="T852" s="355"/>
      <c r="U852" s="354"/>
      <c r="V852" s="354"/>
    </row>
    <row r="853" spans="1:22" ht="249.6" x14ac:dyDescent="0.3">
      <c r="A853" s="397">
        <v>847</v>
      </c>
      <c r="B853" s="397" t="s">
        <v>40</v>
      </c>
      <c r="C853" s="44" t="s">
        <v>1798</v>
      </c>
      <c r="D853" s="397" t="s">
        <v>58</v>
      </c>
      <c r="E853" s="397" t="s">
        <v>88</v>
      </c>
      <c r="F853" s="44" t="s">
        <v>885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1800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/>
      <c r="R853" s="397"/>
      <c r="S853" s="397"/>
      <c r="T853" s="398"/>
      <c r="U853" s="397"/>
      <c r="V853" s="397"/>
    </row>
    <row r="854" spans="1:22" ht="234" x14ac:dyDescent="0.3">
      <c r="A854" s="397">
        <v>848</v>
      </c>
      <c r="B854" s="397" t="s">
        <v>40</v>
      </c>
      <c r="C854" s="44" t="s">
        <v>1799</v>
      </c>
      <c r="D854" s="397" t="s">
        <v>58</v>
      </c>
      <c r="E854" s="397" t="s">
        <v>88</v>
      </c>
      <c r="F854" s="44" t="s">
        <v>41</v>
      </c>
      <c r="G854" s="397" t="s">
        <v>184</v>
      </c>
      <c r="H854" s="397" t="s">
        <v>1802</v>
      </c>
      <c r="I854" s="397">
        <v>1</v>
      </c>
      <c r="J854" s="397" t="s">
        <v>1802</v>
      </c>
      <c r="K854" s="397" t="s">
        <v>1802</v>
      </c>
      <c r="L854" s="397">
        <v>1</v>
      </c>
      <c r="M854" s="397" t="s">
        <v>1802</v>
      </c>
      <c r="N854" s="6" t="s">
        <v>1801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/>
      <c r="R854" s="397"/>
      <c r="S854" s="397"/>
      <c r="T854" s="398"/>
      <c r="U854" s="397"/>
      <c r="V854" s="397"/>
    </row>
    <row r="855" spans="1:22" ht="124.8" x14ac:dyDescent="0.3">
      <c r="A855" s="397">
        <v>849</v>
      </c>
      <c r="B855" s="397" t="s">
        <v>40</v>
      </c>
      <c r="C855" s="44" t="s">
        <v>1803</v>
      </c>
      <c r="D855" s="397"/>
      <c r="E855" s="397" t="s">
        <v>373</v>
      </c>
      <c r="F855" s="44" t="s">
        <v>885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1805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343.2" x14ac:dyDescent="0.3">
      <c r="A856" s="397">
        <v>850</v>
      </c>
      <c r="B856" s="397" t="s">
        <v>40</v>
      </c>
      <c r="C856" s="44" t="s">
        <v>1804</v>
      </c>
      <c r="D856" s="397" t="s">
        <v>58</v>
      </c>
      <c r="E856" s="397" t="s">
        <v>88</v>
      </c>
      <c r="F856" s="44" t="s">
        <v>41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1806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/>
      <c r="R856" s="397"/>
      <c r="S856" s="397"/>
      <c r="T856" s="398"/>
      <c r="U856" s="397"/>
      <c r="V856" s="397"/>
    </row>
    <row r="857" spans="1:22" ht="280.8" x14ac:dyDescent="0.3">
      <c r="A857" s="397">
        <v>851</v>
      </c>
      <c r="B857" s="397" t="s">
        <v>40</v>
      </c>
      <c r="C857" s="44" t="s">
        <v>1807</v>
      </c>
      <c r="D857" s="397" t="s">
        <v>58</v>
      </c>
      <c r="E857" s="397" t="s">
        <v>88</v>
      </c>
      <c r="F857" s="44" t="s">
        <v>41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1809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/>
      <c r="R857" s="397"/>
      <c r="S857" s="397"/>
      <c r="T857" s="398"/>
      <c r="U857" s="397"/>
      <c r="V857" s="397"/>
    </row>
    <row r="858" spans="1:22" ht="249.6" x14ac:dyDescent="0.3">
      <c r="A858" s="397">
        <v>852</v>
      </c>
      <c r="B858" s="397" t="s">
        <v>40</v>
      </c>
      <c r="C858" s="44" t="s">
        <v>1808</v>
      </c>
      <c r="D858" s="397" t="s">
        <v>58</v>
      </c>
      <c r="E858" s="397" t="s">
        <v>88</v>
      </c>
      <c r="F858" s="44" t="s">
        <v>885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1810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/>
      <c r="R858" s="397"/>
      <c r="S858" s="397"/>
      <c r="T858" s="398"/>
      <c r="U858" s="397"/>
      <c r="V858" s="397"/>
    </row>
    <row r="859" spans="1:22" ht="327.60000000000002" x14ac:dyDescent="0.3">
      <c r="A859" s="397">
        <v>853</v>
      </c>
      <c r="B859" s="397" t="s">
        <v>40</v>
      </c>
      <c r="C859" s="44" t="s">
        <v>1811</v>
      </c>
      <c r="D859" s="397" t="s">
        <v>58</v>
      </c>
      <c r="E859" s="397" t="s">
        <v>88</v>
      </c>
      <c r="F859" s="44" t="s">
        <v>41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1813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/>
      <c r="R859" s="397"/>
      <c r="S859" s="397"/>
      <c r="T859" s="398"/>
      <c r="U859" s="397"/>
      <c r="V859" s="397"/>
    </row>
    <row r="860" spans="1:22" ht="249.6" x14ac:dyDescent="0.3">
      <c r="A860" s="397">
        <v>854</v>
      </c>
      <c r="B860" s="397" t="s">
        <v>40</v>
      </c>
      <c r="C860" s="44" t="s">
        <v>1812</v>
      </c>
      <c r="D860" s="397" t="s">
        <v>58</v>
      </c>
      <c r="E860" s="397" t="s">
        <v>88</v>
      </c>
      <c r="F860" s="44" t="s">
        <v>41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1814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/>
      <c r="R860" s="397"/>
      <c r="S860" s="397"/>
      <c r="T860" s="398"/>
      <c r="U860" s="397"/>
      <c r="V860" s="397"/>
    </row>
    <row r="861" spans="1:22" ht="234" x14ac:dyDescent="0.3">
      <c r="A861" s="397">
        <v>855</v>
      </c>
      <c r="B861" s="397" t="s">
        <v>40</v>
      </c>
      <c r="C861" s="44" t="s">
        <v>1815</v>
      </c>
      <c r="D861" s="397" t="s">
        <v>58</v>
      </c>
      <c r="E861" s="397" t="s">
        <v>88</v>
      </c>
      <c r="F861" s="44" t="s">
        <v>41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1817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/>
      <c r="R861" s="397"/>
      <c r="S861" s="397"/>
      <c r="T861" s="398"/>
      <c r="U861" s="397"/>
      <c r="V861" s="397"/>
    </row>
    <row r="862" spans="1:22" ht="218.4" x14ac:dyDescent="0.3">
      <c r="A862" s="397">
        <v>856</v>
      </c>
      <c r="B862" s="397" t="s">
        <v>40</v>
      </c>
      <c r="C862" s="44" t="s">
        <v>1816</v>
      </c>
      <c r="D862" s="397" t="s">
        <v>58</v>
      </c>
      <c r="E862" s="397" t="s">
        <v>88</v>
      </c>
      <c r="F862" s="44" t="s">
        <v>41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1818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/>
      <c r="R862" s="397"/>
      <c r="S862" s="397"/>
      <c r="T862" s="398"/>
      <c r="U862" s="397"/>
      <c r="V862" s="397"/>
    </row>
    <row r="863" spans="1:22" ht="46.8" x14ac:dyDescent="0.3">
      <c r="A863" s="397">
        <v>857</v>
      </c>
      <c r="B863" s="397"/>
      <c r="C863" s="44" t="s">
        <v>1819</v>
      </c>
      <c r="D863" s="399" t="s">
        <v>58</v>
      </c>
      <c r="E863" s="397" t="s">
        <v>75</v>
      </c>
      <c r="F863" s="44" t="s">
        <v>1821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1822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/>
      <c r="S863" s="397"/>
      <c r="T863" s="400"/>
      <c r="U863" s="397"/>
      <c r="V863" s="397"/>
    </row>
    <row r="864" spans="1:22" ht="234" x14ac:dyDescent="0.3">
      <c r="A864" s="397">
        <v>858</v>
      </c>
      <c r="B864" s="397" t="s">
        <v>21</v>
      </c>
      <c r="C864" s="44" t="s">
        <v>1820</v>
      </c>
      <c r="D864" s="399" t="s">
        <v>58</v>
      </c>
      <c r="E864" s="401" t="s">
        <v>75</v>
      </c>
      <c r="F864" s="44" t="s">
        <v>1743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1823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/>
      <c r="S864" s="397"/>
      <c r="T864" s="400"/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1776</v>
      </c>
      <c r="D865" s="397"/>
      <c r="E865" s="401" t="s">
        <v>75</v>
      </c>
      <c r="F865" s="44" t="s">
        <v>805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1824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62.4" x14ac:dyDescent="0.3">
      <c r="A866" s="401">
        <v>860</v>
      </c>
      <c r="B866" s="401" t="s">
        <v>21</v>
      </c>
      <c r="C866" s="44" t="s">
        <v>802</v>
      </c>
      <c r="D866" s="401" t="s">
        <v>58</v>
      </c>
      <c r="E866" s="401" t="s">
        <v>75</v>
      </c>
      <c r="F866" s="44" t="s">
        <v>805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1827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/>
      <c r="S866" s="401"/>
      <c r="T866" s="402"/>
      <c r="U866" s="401"/>
      <c r="V866" s="401"/>
    </row>
    <row r="867" spans="1:22" ht="62.4" x14ac:dyDescent="0.3">
      <c r="A867" s="401">
        <v>861</v>
      </c>
      <c r="B867" s="401" t="s">
        <v>21</v>
      </c>
      <c r="C867" s="44" t="s">
        <v>803</v>
      </c>
      <c r="D867" s="401" t="s">
        <v>58</v>
      </c>
      <c r="E867" s="401" t="s">
        <v>75</v>
      </c>
      <c r="F867" s="44" t="s">
        <v>805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1828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/>
      <c r="S867" s="401"/>
      <c r="T867" s="402"/>
      <c r="U867" s="401"/>
      <c r="V867" s="401"/>
    </row>
    <row r="868" spans="1:22" ht="109.2" x14ac:dyDescent="0.3">
      <c r="A868" s="397">
        <v>862</v>
      </c>
      <c r="B868" s="397" t="s">
        <v>1151</v>
      </c>
      <c r="C868" s="44" t="s">
        <v>1826</v>
      </c>
      <c r="D868" s="401" t="s">
        <v>58</v>
      </c>
      <c r="E868" s="401" t="s">
        <v>75</v>
      </c>
      <c r="F868" s="44" t="s">
        <v>1646</v>
      </c>
      <c r="G868" s="397" t="s">
        <v>1150</v>
      </c>
      <c r="H868" s="397"/>
      <c r="I868" s="397">
        <v>1</v>
      </c>
      <c r="J868" s="119">
        <v>7000</v>
      </c>
      <c r="K868" s="397"/>
      <c r="L868" s="401">
        <v>1</v>
      </c>
      <c r="M868" s="119">
        <v>7000</v>
      </c>
      <c r="N868" s="6" t="s">
        <v>1829</v>
      </c>
      <c r="O868" s="398">
        <v>45687</v>
      </c>
      <c r="P868" s="33" t="str">
        <f>HYPERLINK("https://my.zakupivli.pro/remote/dispatcher/state_purchase_view/57077647", "UA-2025-01-30-014787-a")</f>
        <v>UA-2025-01-30-014787-a</v>
      </c>
      <c r="Q868" s="397"/>
      <c r="R868" s="397"/>
      <c r="S868" s="397"/>
      <c r="T868" s="398"/>
      <c r="U868" s="397"/>
      <c r="V868" s="397"/>
    </row>
    <row r="869" spans="1:22" ht="46.8" x14ac:dyDescent="0.3">
      <c r="A869" s="401">
        <v>863</v>
      </c>
      <c r="B869" s="401" t="s">
        <v>21</v>
      </c>
      <c r="C869" s="44" t="s">
        <v>982</v>
      </c>
      <c r="D869" s="401" t="s">
        <v>58</v>
      </c>
      <c r="E869" s="401" t="s">
        <v>75</v>
      </c>
      <c r="F869" s="44" t="s">
        <v>32</v>
      </c>
      <c r="G869" s="401" t="s">
        <v>186</v>
      </c>
      <c r="H869" s="401"/>
      <c r="I869" s="401">
        <v>8</v>
      </c>
      <c r="J869" s="119">
        <v>575</v>
      </c>
      <c r="K869" s="401"/>
      <c r="L869" s="401">
        <v>8</v>
      </c>
      <c r="M869" s="119">
        <v>575</v>
      </c>
      <c r="N869" s="6" t="s">
        <v>1830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/>
      <c r="S869" s="401"/>
      <c r="T869" s="402"/>
      <c r="U869" s="401"/>
      <c r="V869" s="401"/>
    </row>
    <row r="870" spans="1:22" ht="46.8" x14ac:dyDescent="0.3">
      <c r="A870" s="401">
        <v>864</v>
      </c>
      <c r="B870" s="401" t="s">
        <v>21</v>
      </c>
      <c r="C870" s="44" t="s">
        <v>983</v>
      </c>
      <c r="D870" s="401" t="s">
        <v>58</v>
      </c>
      <c r="E870" s="401" t="s">
        <v>75</v>
      </c>
      <c r="F870" s="44" t="s">
        <v>32</v>
      </c>
      <c r="G870" s="401" t="s">
        <v>186</v>
      </c>
      <c r="H870" s="401"/>
      <c r="I870" s="401">
        <v>19</v>
      </c>
      <c r="J870" s="119">
        <v>35537.1</v>
      </c>
      <c r="K870" s="401"/>
      <c r="L870" s="401">
        <v>19</v>
      </c>
      <c r="M870" s="119">
        <v>35537.1</v>
      </c>
      <c r="N870" s="6" t="s">
        <v>1831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/>
      <c r="R870" s="401"/>
      <c r="S870" s="401"/>
      <c r="T870" s="402"/>
      <c r="U870" s="401"/>
      <c r="V870" s="401"/>
    </row>
    <row r="871" spans="1:22" ht="46.8" x14ac:dyDescent="0.3">
      <c r="A871" s="401">
        <v>865</v>
      </c>
      <c r="B871" s="401" t="s">
        <v>21</v>
      </c>
      <c r="C871" s="44" t="s">
        <v>984</v>
      </c>
      <c r="D871" s="401" t="s">
        <v>58</v>
      </c>
      <c r="E871" s="401" t="s">
        <v>75</v>
      </c>
      <c r="F871" s="44" t="s">
        <v>32</v>
      </c>
      <c r="G871" s="401" t="s">
        <v>186</v>
      </c>
      <c r="H871" s="401">
        <v>1310.75</v>
      </c>
      <c r="I871" s="401">
        <v>1</v>
      </c>
      <c r="J871" s="401">
        <v>1310.75</v>
      </c>
      <c r="K871" s="401">
        <v>1310.75</v>
      </c>
      <c r="L871" s="401">
        <v>1</v>
      </c>
      <c r="M871" s="401">
        <v>1310.75</v>
      </c>
      <c r="N871" s="6" t="s">
        <v>1832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/>
      <c r="S871" s="401"/>
      <c r="T871" s="402"/>
      <c r="U871" s="401"/>
      <c r="V871" s="401"/>
    </row>
    <row r="872" spans="1:22" ht="46.8" x14ac:dyDescent="0.3">
      <c r="A872" s="401">
        <v>866</v>
      </c>
      <c r="B872" s="401" t="s">
        <v>21</v>
      </c>
      <c r="C872" s="44" t="s">
        <v>985</v>
      </c>
      <c r="D872" s="401" t="s">
        <v>58</v>
      </c>
      <c r="E872" s="401" t="s">
        <v>75</v>
      </c>
      <c r="F872" s="44" t="s">
        <v>32</v>
      </c>
      <c r="G872" s="401" t="s">
        <v>186</v>
      </c>
      <c r="H872" s="401"/>
      <c r="I872" s="401">
        <v>2</v>
      </c>
      <c r="J872" s="401">
        <v>21.70833</v>
      </c>
      <c r="K872" s="401"/>
      <c r="L872" s="401">
        <v>2</v>
      </c>
      <c r="M872" s="401">
        <v>21.70833</v>
      </c>
      <c r="N872" s="6" t="s">
        <v>1833</v>
      </c>
      <c r="O872" s="402">
        <v>45687</v>
      </c>
      <c r="P872" s="33" t="str">
        <f>HYPERLINK("https://my.zakupivli.pro/remote/dispatcher/state_purchase_view/57062513", "UA-2025-01-30-008146-a")</f>
        <v>UA-2025-01-30-008146-a</v>
      </c>
      <c r="Q872" s="401"/>
      <c r="R872" s="401"/>
      <c r="S872" s="401"/>
      <c r="T872" s="402"/>
      <c r="U872" s="401"/>
      <c r="V872" s="401"/>
    </row>
    <row r="873" spans="1:22" ht="124.8" x14ac:dyDescent="0.3">
      <c r="A873" s="401">
        <v>867</v>
      </c>
      <c r="B873" s="401" t="s">
        <v>40</v>
      </c>
      <c r="C873" s="44" t="s">
        <v>1834</v>
      </c>
      <c r="D873" s="401"/>
      <c r="E873" s="403" t="s">
        <v>75</v>
      </c>
      <c r="F873" s="44" t="s">
        <v>73</v>
      </c>
      <c r="G873" s="401" t="s">
        <v>184</v>
      </c>
      <c r="H873" s="401">
        <v>1213.87454</v>
      </c>
      <c r="I873" s="401">
        <v>1</v>
      </c>
      <c r="J873" s="403">
        <v>1213.87454</v>
      </c>
      <c r="K873" s="403">
        <v>1213.87454</v>
      </c>
      <c r="L873" s="403">
        <v>1</v>
      </c>
      <c r="M873" s="403">
        <v>1213.87454</v>
      </c>
      <c r="N873" s="6" t="s">
        <v>1841</v>
      </c>
      <c r="O873" s="402">
        <v>45688</v>
      </c>
      <c r="P873" s="33" t="str">
        <f>HYPERLINK("https://my.zakupivli.pro/remote/dispatcher/state_purchase_view/57102057", "UA-2025-01-31-008018-a")</f>
        <v>UA-2025-01-31-008018-a</v>
      </c>
      <c r="Q873" s="403">
        <v>1213.87454</v>
      </c>
      <c r="R873" s="403">
        <v>1</v>
      </c>
      <c r="S873" s="403">
        <v>1213.87454</v>
      </c>
      <c r="T873" s="404">
        <v>45688</v>
      </c>
      <c r="U873" s="401"/>
      <c r="V873" s="403" t="s">
        <v>59</v>
      </c>
    </row>
    <row r="874" spans="1:22" ht="171.6" x14ac:dyDescent="0.3">
      <c r="A874" s="403">
        <v>868</v>
      </c>
      <c r="B874" s="403" t="s">
        <v>40</v>
      </c>
      <c r="C874" s="44" t="s">
        <v>1835</v>
      </c>
      <c r="D874" s="403"/>
      <c r="E874" s="403" t="s">
        <v>373</v>
      </c>
      <c r="F874" s="44" t="s">
        <v>41</v>
      </c>
      <c r="G874" s="403" t="s">
        <v>184</v>
      </c>
      <c r="H874" s="403">
        <v>170.66155000000001</v>
      </c>
      <c r="I874" s="403">
        <v>1</v>
      </c>
      <c r="J874" s="403">
        <v>170.66155000000001</v>
      </c>
      <c r="K874" s="403">
        <v>170.66155000000001</v>
      </c>
      <c r="L874" s="403">
        <v>1</v>
      </c>
      <c r="M874" s="403">
        <v>170.66155000000001</v>
      </c>
      <c r="N874" s="6" t="s">
        <v>1842</v>
      </c>
      <c r="O874" s="404">
        <v>45688</v>
      </c>
      <c r="P874" s="33" t="str">
        <f>HYPERLINK("https://my.zakupivli.pro/remote/dispatcher/state_purchase_view/57100319", "UA-2025-01-31-007250-a")</f>
        <v>UA-2025-01-31-007250-a</v>
      </c>
      <c r="Q874" s="403">
        <v>170.66155000000001</v>
      </c>
      <c r="R874" s="403">
        <v>1</v>
      </c>
      <c r="S874" s="403">
        <v>170.66155000000001</v>
      </c>
      <c r="T874" s="404">
        <v>45688</v>
      </c>
      <c r="U874" s="403"/>
      <c r="V874" s="403" t="s">
        <v>59</v>
      </c>
    </row>
    <row r="875" spans="1:22" ht="140.4" x14ac:dyDescent="0.3">
      <c r="A875" s="403">
        <v>869</v>
      </c>
      <c r="B875" s="403" t="s">
        <v>40</v>
      </c>
      <c r="C875" s="44" t="s">
        <v>1836</v>
      </c>
      <c r="D875" s="403"/>
      <c r="E875" s="403" t="s">
        <v>75</v>
      </c>
      <c r="F875" s="44" t="s">
        <v>73</v>
      </c>
      <c r="G875" s="403" t="s">
        <v>184</v>
      </c>
      <c r="H875" s="403">
        <v>1221.7584400000001</v>
      </c>
      <c r="I875" s="403">
        <v>1</v>
      </c>
      <c r="J875" s="403">
        <v>1221.7584400000001</v>
      </c>
      <c r="K875" s="403">
        <v>1221.7584400000001</v>
      </c>
      <c r="L875" s="403">
        <v>1</v>
      </c>
      <c r="M875" s="403">
        <v>1221.7584400000001</v>
      </c>
      <c r="N875" s="6" t="s">
        <v>1843</v>
      </c>
      <c r="O875" s="404">
        <v>45688</v>
      </c>
      <c r="P875" s="33" t="str">
        <f>HYPERLINK("https://my.zakupivli.pro/remote/dispatcher/state_purchase_view/57092256", "UA-2025-01-31-003646-a")</f>
        <v>UA-2025-01-31-003646-a</v>
      </c>
      <c r="Q875" s="403">
        <v>1221.7584400000001</v>
      </c>
      <c r="R875" s="403">
        <v>1</v>
      </c>
      <c r="S875" s="403">
        <v>1221.7584400000001</v>
      </c>
      <c r="T875" s="404">
        <v>45688</v>
      </c>
      <c r="U875" s="403"/>
      <c r="V875" s="403" t="s">
        <v>59</v>
      </c>
    </row>
    <row r="876" spans="1:22" ht="124.8" x14ac:dyDescent="0.3">
      <c r="A876" s="403">
        <v>870</v>
      </c>
      <c r="B876" s="403" t="s">
        <v>40</v>
      </c>
      <c r="C876" s="44" t="s">
        <v>1837</v>
      </c>
      <c r="D876" s="403"/>
      <c r="E876" s="403" t="s">
        <v>75</v>
      </c>
      <c r="F876" s="44" t="s">
        <v>73</v>
      </c>
      <c r="G876" s="403" t="s">
        <v>184</v>
      </c>
      <c r="H876" s="403">
        <v>1212.7150200000001</v>
      </c>
      <c r="I876" s="403">
        <v>1</v>
      </c>
      <c r="J876" s="403">
        <v>1212.7150200000001</v>
      </c>
      <c r="K876" s="403">
        <v>1212.7150200000001</v>
      </c>
      <c r="L876" s="403">
        <v>1</v>
      </c>
      <c r="M876" s="403">
        <v>1212.7150200000001</v>
      </c>
      <c r="N876" s="6" t="s">
        <v>1844</v>
      </c>
      <c r="O876" s="404">
        <v>45688</v>
      </c>
      <c r="P876" s="33" t="str">
        <f>HYPERLINK("https://my.zakupivli.pro/remote/dispatcher/state_purchase_view/57092017", "UA-2025-01-31-003489-a")</f>
        <v>UA-2025-01-31-003489-a</v>
      </c>
      <c r="Q876" s="403">
        <v>1212.7150200000001</v>
      </c>
      <c r="R876" s="403">
        <v>1</v>
      </c>
      <c r="S876" s="403">
        <v>1212.7150200000001</v>
      </c>
      <c r="T876" s="404">
        <v>45688</v>
      </c>
      <c r="U876" s="403"/>
      <c r="V876" s="403" t="s">
        <v>59</v>
      </c>
    </row>
    <row r="877" spans="1:22" ht="140.4" x14ac:dyDescent="0.3">
      <c r="A877" s="403">
        <v>871</v>
      </c>
      <c r="B877" s="403" t="s">
        <v>21</v>
      </c>
      <c r="C877" s="44" t="s">
        <v>1739</v>
      </c>
      <c r="D877" s="403"/>
      <c r="E877" s="403" t="s">
        <v>75</v>
      </c>
      <c r="F877" s="44" t="s">
        <v>406</v>
      </c>
      <c r="G877" s="403" t="s">
        <v>185</v>
      </c>
      <c r="H877" s="403"/>
      <c r="I877" s="403">
        <v>6156</v>
      </c>
      <c r="J877" s="403">
        <v>4784.1333299999997</v>
      </c>
      <c r="K877" s="403"/>
      <c r="L877" s="403">
        <v>6156</v>
      </c>
      <c r="M877" s="403">
        <v>4784.1333299999997</v>
      </c>
      <c r="N877" s="6" t="s">
        <v>1845</v>
      </c>
      <c r="O877" s="404">
        <v>45688</v>
      </c>
      <c r="P877" s="33" t="str">
        <f>HYPERLINK("https://my.zakupivli.pro/remote/dispatcher/state_purchase_view/57088046", "UA-2025-01-31-001734-a")</f>
        <v>UA-2025-01-31-001734-a</v>
      </c>
      <c r="Q877" s="403"/>
      <c r="R877" s="403"/>
      <c r="S877" s="403"/>
      <c r="T877" s="404"/>
      <c r="U877" s="403"/>
      <c r="V877" s="403"/>
    </row>
    <row r="878" spans="1:22" ht="46.8" x14ac:dyDescent="0.3">
      <c r="A878" s="403">
        <v>872</v>
      </c>
      <c r="B878" s="403" t="s">
        <v>21</v>
      </c>
      <c r="C878" s="44" t="s">
        <v>1838</v>
      </c>
      <c r="D878" s="403"/>
      <c r="E878" s="403" t="s">
        <v>75</v>
      </c>
      <c r="F878" s="44" t="s">
        <v>1840</v>
      </c>
      <c r="G878" s="403" t="s">
        <v>186</v>
      </c>
      <c r="H878" s="403"/>
      <c r="I878" s="403">
        <v>34</v>
      </c>
      <c r="J878" s="403">
        <v>534.52913000000001</v>
      </c>
      <c r="K878" s="403"/>
      <c r="L878" s="403">
        <v>34</v>
      </c>
      <c r="M878" s="403">
        <v>534.52913000000001</v>
      </c>
      <c r="N878" s="6" t="s">
        <v>1846</v>
      </c>
      <c r="O878" s="404">
        <v>45688</v>
      </c>
      <c r="P878" s="33" t="str">
        <f>HYPERLINK("https://my.zakupivli.pro/remote/dispatcher/state_purchase_view/57084914", "UA-2025-01-31-000377-a")</f>
        <v>UA-2025-01-31-000377-a</v>
      </c>
      <c r="Q878" s="403"/>
      <c r="R878" s="403"/>
      <c r="S878" s="403"/>
      <c r="T878" s="404"/>
      <c r="U878" s="403"/>
      <c r="V878" s="403"/>
    </row>
    <row r="879" spans="1:22" ht="46.8" x14ac:dyDescent="0.3">
      <c r="A879" s="403">
        <v>873</v>
      </c>
      <c r="B879" s="403" t="s">
        <v>21</v>
      </c>
      <c r="C879" s="44" t="s">
        <v>1839</v>
      </c>
      <c r="D879" s="403"/>
      <c r="E879" s="403" t="s">
        <v>75</v>
      </c>
      <c r="F879" s="44" t="s">
        <v>1840</v>
      </c>
      <c r="G879" s="403" t="s">
        <v>186</v>
      </c>
      <c r="H879" s="403"/>
      <c r="I879" s="403">
        <v>3</v>
      </c>
      <c r="J879" s="403">
        <v>467.08332999999999</v>
      </c>
      <c r="K879" s="403"/>
      <c r="L879" s="403">
        <v>3</v>
      </c>
      <c r="M879" s="403">
        <v>467.08332999999999</v>
      </c>
      <c r="N879" s="6" t="s">
        <v>1847</v>
      </c>
      <c r="O879" s="404">
        <v>45688</v>
      </c>
      <c r="P879" s="42" t="str">
        <f>HYPERLINK("https://my.zakupivli.pro/remote/dispatcher/state_purchase_view/57084914", "UA-2025-01-31-000377-a")</f>
        <v>UA-2025-01-31-000377-a</v>
      </c>
      <c r="Q879" s="403"/>
      <c r="R879" s="403"/>
      <c r="S879" s="403"/>
      <c r="T879" s="404"/>
      <c r="U879" s="403"/>
      <c r="V879" s="403"/>
    </row>
    <row r="880" spans="1:22" ht="62.4" x14ac:dyDescent="0.3">
      <c r="A880" s="403">
        <v>874</v>
      </c>
      <c r="B880" s="403" t="s">
        <v>40</v>
      </c>
      <c r="C880" s="44" t="s">
        <v>1848</v>
      </c>
      <c r="D880" s="403"/>
      <c r="E880" s="405" t="s">
        <v>75</v>
      </c>
      <c r="F880" s="44" t="s">
        <v>73</v>
      </c>
      <c r="G880" s="403" t="s">
        <v>184</v>
      </c>
      <c r="H880" s="403">
        <v>1249.1666600000001</v>
      </c>
      <c r="I880" s="403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1852</v>
      </c>
      <c r="O880" s="404">
        <v>45691</v>
      </c>
      <c r="P880" s="33" t="str">
        <f>HYPERLINK("https://my.zakupivli.pro/remote/dispatcher/state_purchase_view/57145030", "UA-2025-02-03-010811-a")</f>
        <v>UA-2025-02-03-010811-a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3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1849</v>
      </c>
      <c r="D881" s="405"/>
      <c r="E881" s="405" t="s">
        <v>75</v>
      </c>
      <c r="F881" s="44" t="s">
        <v>73</v>
      </c>
      <c r="G881" s="405" t="s">
        <v>184</v>
      </c>
      <c r="H881" s="405">
        <v>1249.1666600000001</v>
      </c>
      <c r="I881" s="405">
        <v>1</v>
      </c>
      <c r="J881" s="405">
        <v>1249.1666600000001</v>
      </c>
      <c r="K881" s="405">
        <v>1249.1666600000001</v>
      </c>
      <c r="L881" s="405">
        <v>1</v>
      </c>
      <c r="M881" s="405">
        <v>1249.1666600000001</v>
      </c>
      <c r="N881" s="6" t="s">
        <v>1853</v>
      </c>
      <c r="O881" s="406">
        <v>45691</v>
      </c>
      <c r="P881" s="33" t="str">
        <f>HYPERLINK("https://my.zakupivli.pro/remote/dispatcher/state_purchase_view/57144174", "UA-2025-02-03-010425-a")</f>
        <v>UA-2025-02-03-010425-a</v>
      </c>
      <c r="Q881" s="405">
        <v>1249.1666600000001</v>
      </c>
      <c r="R881" s="405">
        <v>1</v>
      </c>
      <c r="S881" s="405">
        <v>1249.1666600000001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1848</v>
      </c>
      <c r="D882" s="405"/>
      <c r="E882" s="405" t="s">
        <v>75</v>
      </c>
      <c r="F882" s="44" t="s">
        <v>73</v>
      </c>
      <c r="G882" s="405" t="s">
        <v>184</v>
      </c>
      <c r="H882" s="405">
        <v>1249.8669400000001</v>
      </c>
      <c r="I882" s="405">
        <v>1</v>
      </c>
      <c r="J882" s="405">
        <v>1249.8669400000001</v>
      </c>
      <c r="K882" s="405">
        <v>1249.8669400000001</v>
      </c>
      <c r="L882" s="405">
        <v>1</v>
      </c>
      <c r="M882" s="405">
        <v>1249.8669400000001</v>
      </c>
      <c r="N882" s="6" t="s">
        <v>1854</v>
      </c>
      <c r="O882" s="406">
        <v>45691</v>
      </c>
      <c r="P882" s="33" t="str">
        <f>HYPERLINK("https://my.zakupivli.pro/remote/dispatcher/state_purchase_view/57141917", "UA-2025-02-03-009439-a")</f>
        <v>UA-2025-02-03-009439-a</v>
      </c>
      <c r="Q882" s="405">
        <v>1249.8669400000001</v>
      </c>
      <c r="R882" s="405">
        <v>1</v>
      </c>
      <c r="S882" s="405">
        <v>1249.8669400000001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1849</v>
      </c>
      <c r="D883" s="405"/>
      <c r="E883" s="405" t="s">
        <v>75</v>
      </c>
      <c r="F883" s="44" t="s">
        <v>73</v>
      </c>
      <c r="G883" s="405" t="s">
        <v>184</v>
      </c>
      <c r="H883" s="405">
        <v>1249.63825</v>
      </c>
      <c r="I883" s="405">
        <v>1</v>
      </c>
      <c r="J883" s="405">
        <v>1249.63825</v>
      </c>
      <c r="K883" s="405">
        <v>1249.63825</v>
      </c>
      <c r="L883" s="405">
        <v>1</v>
      </c>
      <c r="M883" s="405">
        <v>1249.63825</v>
      </c>
      <c r="N883" s="6" t="s">
        <v>1855</v>
      </c>
      <c r="O883" s="406">
        <v>45691</v>
      </c>
      <c r="P883" s="33" t="str">
        <f>HYPERLINK("https://my.zakupivli.pro/remote/dispatcher/state_purchase_view/57141684", "UA-2025-02-03-009297-a")</f>
        <v>UA-2025-02-03-009297-a</v>
      </c>
      <c r="Q883" s="405">
        <v>1249.63825</v>
      </c>
      <c r="R883" s="405">
        <v>1</v>
      </c>
      <c r="S883" s="405">
        <v>1249.63825</v>
      </c>
      <c r="T883" s="406">
        <v>45691</v>
      </c>
      <c r="U883" s="405"/>
      <c r="V883" s="405" t="s">
        <v>59</v>
      </c>
    </row>
    <row r="884" spans="1:22" ht="171.6" x14ac:dyDescent="0.3">
      <c r="A884" s="405">
        <v>878</v>
      </c>
      <c r="B884" s="405" t="s">
        <v>40</v>
      </c>
      <c r="C884" s="44" t="s">
        <v>1850</v>
      </c>
      <c r="D884" s="405"/>
      <c r="E884" s="405" t="s">
        <v>373</v>
      </c>
      <c r="F884" s="44" t="s">
        <v>885</v>
      </c>
      <c r="G884" s="405" t="s">
        <v>184</v>
      </c>
      <c r="H884" s="405">
        <v>283.64323000000002</v>
      </c>
      <c r="I884" s="405">
        <v>1</v>
      </c>
      <c r="J884" s="405">
        <v>283.64323000000002</v>
      </c>
      <c r="K884" s="405">
        <v>283.64323000000002</v>
      </c>
      <c r="L884" s="405">
        <v>1</v>
      </c>
      <c r="M884" s="405">
        <v>283.64323000000002</v>
      </c>
      <c r="N884" s="6" t="s">
        <v>1856</v>
      </c>
      <c r="O884" s="406">
        <v>45691</v>
      </c>
      <c r="P884" s="33" t="str">
        <f>HYPERLINK("https://my.zakupivli.pro/remote/dispatcher/state_purchase_view/57122049", "UA-2025-02-03-000583-a")</f>
        <v>UA-2025-02-03-000583-a</v>
      </c>
      <c r="Q884" s="405">
        <v>283.64323000000002</v>
      </c>
      <c r="R884" s="405">
        <v>1</v>
      </c>
      <c r="S884" s="405">
        <v>283.64323000000002</v>
      </c>
      <c r="T884" s="406">
        <v>45691</v>
      </c>
      <c r="U884" s="405"/>
      <c r="V884" s="405" t="s">
        <v>59</v>
      </c>
    </row>
    <row r="885" spans="1:22" ht="171.6" x14ac:dyDescent="0.3">
      <c r="A885" s="405">
        <v>879</v>
      </c>
      <c r="B885" s="405" t="s">
        <v>40</v>
      </c>
      <c r="C885" s="44" t="s">
        <v>1851</v>
      </c>
      <c r="D885" s="405"/>
      <c r="E885" s="405" t="s">
        <v>373</v>
      </c>
      <c r="F885" s="44" t="s">
        <v>885</v>
      </c>
      <c r="G885" s="405" t="s">
        <v>184</v>
      </c>
      <c r="H885" s="405">
        <v>49.407220000000002</v>
      </c>
      <c r="I885" s="405">
        <v>1</v>
      </c>
      <c r="J885" s="405">
        <v>49.407220000000002</v>
      </c>
      <c r="K885" s="405">
        <v>49.407220000000002</v>
      </c>
      <c r="L885" s="405">
        <v>1</v>
      </c>
      <c r="M885" s="405">
        <v>49.407220000000002</v>
      </c>
      <c r="N885" s="6" t="s">
        <v>1857</v>
      </c>
      <c r="O885" s="406">
        <v>45691</v>
      </c>
      <c r="P885" s="33" t="str">
        <f>HYPERLINK("https://my.zakupivli.pro/remote/dispatcher/state_purchase_view/57121076", "UA-2025-02-03-000158-a")</f>
        <v>UA-2025-02-03-000158-a</v>
      </c>
      <c r="Q885" s="405">
        <v>49.407220000000002</v>
      </c>
      <c r="R885" s="405">
        <v>1</v>
      </c>
      <c r="S885" s="405">
        <v>49.407220000000002</v>
      </c>
      <c r="T885" s="406">
        <v>45691</v>
      </c>
      <c r="U885" s="405"/>
      <c r="V885" s="405" t="s">
        <v>59</v>
      </c>
    </row>
    <row r="886" spans="1:22" ht="171.6" x14ac:dyDescent="0.3">
      <c r="A886" s="405">
        <v>880</v>
      </c>
      <c r="B886" s="405" t="s">
        <v>1151</v>
      </c>
      <c r="C886" s="44" t="s">
        <v>1858</v>
      </c>
      <c r="D886" s="407" t="s">
        <v>58</v>
      </c>
      <c r="E886" s="405" t="s">
        <v>75</v>
      </c>
      <c r="F886" s="44" t="s">
        <v>1554</v>
      </c>
      <c r="G886" s="405" t="s">
        <v>1150</v>
      </c>
      <c r="H886" s="405">
        <v>1491.6666600000001</v>
      </c>
      <c r="I886" s="405">
        <v>1</v>
      </c>
      <c r="J886" s="407">
        <v>1491.6666600000001</v>
      </c>
      <c r="K886" s="407">
        <v>1491.6666600000001</v>
      </c>
      <c r="L886" s="407">
        <v>1</v>
      </c>
      <c r="M886" s="407">
        <v>1491.6666600000001</v>
      </c>
      <c r="N886" s="6" t="s">
        <v>1859</v>
      </c>
      <c r="O886" s="406">
        <v>45661</v>
      </c>
      <c r="P886" s="33" t="str">
        <f>HYPERLINK("https://my.zakupivli.pro/remote/dispatcher/state_purchase_view/57188673", "UA-2025-02-04-013387-a")</f>
        <v>UA-2025-02-04-013387-a</v>
      </c>
      <c r="Q886" s="405"/>
      <c r="R886" s="405"/>
      <c r="S886" s="405"/>
      <c r="T886" s="406"/>
      <c r="U886" s="405"/>
      <c r="V886" s="405"/>
    </row>
    <row r="887" spans="1:22" ht="187.2" x14ac:dyDescent="0.3">
      <c r="A887" s="405">
        <v>881</v>
      </c>
      <c r="B887" s="405" t="s">
        <v>40</v>
      </c>
      <c r="C887" s="44" t="s">
        <v>1860</v>
      </c>
      <c r="D887" s="405"/>
      <c r="E887" s="405" t="s">
        <v>373</v>
      </c>
      <c r="F887" s="44" t="s">
        <v>885</v>
      </c>
      <c r="G887" s="405" t="s">
        <v>184</v>
      </c>
      <c r="H887" s="405">
        <v>106.89339</v>
      </c>
      <c r="I887" s="405">
        <v>1</v>
      </c>
      <c r="J887" s="408">
        <v>106.89339</v>
      </c>
      <c r="K887" s="408">
        <v>106.89339</v>
      </c>
      <c r="L887" s="408">
        <v>1</v>
      </c>
      <c r="M887" s="408">
        <v>106.89339</v>
      </c>
      <c r="N887" s="6" t="s">
        <v>1866</v>
      </c>
      <c r="O887" s="406">
        <v>45693</v>
      </c>
      <c r="P887" s="33" t="str">
        <f>HYPERLINK("https://my.zakupivli.pro/remote/dispatcher/state_purchase_view/57231734", "UA-2025-02-05-014871-a")</f>
        <v>UA-2025-02-05-014871-a</v>
      </c>
      <c r="Q887" s="408">
        <v>106.89339</v>
      </c>
      <c r="R887" s="408">
        <v>1</v>
      </c>
      <c r="S887" s="408">
        <v>106.89339</v>
      </c>
      <c r="T887" s="409">
        <v>45693</v>
      </c>
      <c r="U887" s="405"/>
      <c r="V887" s="408" t="s">
        <v>59</v>
      </c>
    </row>
    <row r="888" spans="1:22" ht="62.4" x14ac:dyDescent="0.3">
      <c r="A888" s="408">
        <v>882</v>
      </c>
      <c r="B888" s="408" t="s">
        <v>21</v>
      </c>
      <c r="C888" s="44" t="s">
        <v>909</v>
      </c>
      <c r="D888" s="408"/>
      <c r="E888" s="408" t="s">
        <v>75</v>
      </c>
      <c r="F888" s="44" t="s">
        <v>30</v>
      </c>
      <c r="G888" s="408" t="s">
        <v>185</v>
      </c>
      <c r="H888" s="408"/>
      <c r="I888" s="408">
        <v>24</v>
      </c>
      <c r="J888" s="408">
        <v>63.216000000000001</v>
      </c>
      <c r="K888" s="408"/>
      <c r="L888" s="408">
        <v>24</v>
      </c>
      <c r="M888" s="408">
        <v>63.216000000000001</v>
      </c>
      <c r="N888" s="6" t="s">
        <v>1867</v>
      </c>
      <c r="O888" s="409">
        <v>45693</v>
      </c>
      <c r="P888" s="33" t="str">
        <f>HYPERLINK("https://my.zakupivli.pro/remote/dispatcher/state_purchase_view/57223306", "UA-2025-02-05-010881-a")</f>
        <v>UA-2025-02-05-010881-a</v>
      </c>
      <c r="Q888" s="408"/>
      <c r="R888" s="408">
        <v>24</v>
      </c>
      <c r="S888" s="408">
        <v>63.216000000000001</v>
      </c>
      <c r="T888" s="409">
        <v>45693</v>
      </c>
      <c r="U888" s="408"/>
      <c r="V888" s="408" t="s">
        <v>59</v>
      </c>
    </row>
    <row r="889" spans="1:22" ht="187.2" x14ac:dyDescent="0.3">
      <c r="A889" s="408">
        <v>883</v>
      </c>
      <c r="B889" s="408" t="s">
        <v>40</v>
      </c>
      <c r="C889" s="44" t="s">
        <v>1861</v>
      </c>
      <c r="D889" s="408"/>
      <c r="E889" s="408" t="s">
        <v>373</v>
      </c>
      <c r="F889" s="44" t="s">
        <v>885</v>
      </c>
      <c r="G889" s="408" t="s">
        <v>184</v>
      </c>
      <c r="H889" s="408">
        <v>83.528109999999998</v>
      </c>
      <c r="I889" s="408">
        <v>1</v>
      </c>
      <c r="J889" s="408">
        <v>83.528109999999998</v>
      </c>
      <c r="K889" s="408">
        <v>83.528109999999998</v>
      </c>
      <c r="L889" s="408">
        <v>1</v>
      </c>
      <c r="M889" s="408">
        <v>83.528109999999998</v>
      </c>
      <c r="N889" s="6" t="s">
        <v>1868</v>
      </c>
      <c r="O889" s="409">
        <v>45693</v>
      </c>
      <c r="P889" s="33" t="str">
        <f>HYPERLINK("https://my.zakupivli.pro/remote/dispatcher/state_purchase_view/57220856", "UA-2025-02-05-009779-a")</f>
        <v>UA-2025-02-05-009779-a</v>
      </c>
      <c r="Q889" s="408">
        <v>83.528109999999998</v>
      </c>
      <c r="R889" s="408">
        <v>1</v>
      </c>
      <c r="S889" s="408">
        <v>83.528109999999998</v>
      </c>
      <c r="T889" s="409">
        <v>45693</v>
      </c>
      <c r="U889" s="408"/>
      <c r="V889" s="408" t="s">
        <v>59</v>
      </c>
    </row>
    <row r="890" spans="1:22" ht="171.6" x14ac:dyDescent="0.3">
      <c r="A890" s="408">
        <v>884</v>
      </c>
      <c r="B890" s="408" t="s">
        <v>40</v>
      </c>
      <c r="C890" s="44" t="s">
        <v>1862</v>
      </c>
      <c r="D890" s="408"/>
      <c r="E890" s="408" t="s">
        <v>373</v>
      </c>
      <c r="F890" s="44" t="s">
        <v>885</v>
      </c>
      <c r="G890" s="408" t="s">
        <v>184</v>
      </c>
      <c r="H890" s="408">
        <v>476.90512999999999</v>
      </c>
      <c r="I890" s="408">
        <v>1</v>
      </c>
      <c r="J890" s="408">
        <v>476.90512999999999</v>
      </c>
      <c r="K890" s="408">
        <v>476.90512999999999</v>
      </c>
      <c r="L890" s="408">
        <v>1</v>
      </c>
      <c r="M890" s="408">
        <v>476.90512999999999</v>
      </c>
      <c r="N890" s="6" t="s">
        <v>1869</v>
      </c>
      <c r="O890" s="409">
        <v>45693</v>
      </c>
      <c r="P890" s="33" t="str">
        <f>HYPERLINK("https://my.zakupivli.pro/remote/dispatcher/state_purchase_view/57220098", "UA-2025-02-05-009432-a")</f>
        <v>UA-2025-02-05-009432-a</v>
      </c>
      <c r="Q890" s="408">
        <v>476.90512999999999</v>
      </c>
      <c r="R890" s="408">
        <v>1</v>
      </c>
      <c r="S890" s="408">
        <v>476.90512999999999</v>
      </c>
      <c r="T890" s="409">
        <v>45693</v>
      </c>
      <c r="U890" s="408"/>
      <c r="V890" s="408" t="s">
        <v>59</v>
      </c>
    </row>
    <row r="891" spans="1:22" ht="124.8" x14ac:dyDescent="0.3">
      <c r="A891" s="408">
        <v>885</v>
      </c>
      <c r="B891" s="408" t="s">
        <v>21</v>
      </c>
      <c r="C891" s="44" t="s">
        <v>1863</v>
      </c>
      <c r="D891" s="408" t="s">
        <v>58</v>
      </c>
      <c r="E891" s="408" t="s">
        <v>75</v>
      </c>
      <c r="F891" s="44" t="s">
        <v>1070</v>
      </c>
      <c r="G891" s="408" t="s">
        <v>186</v>
      </c>
      <c r="H891" s="408"/>
      <c r="I891" s="408">
        <v>36</v>
      </c>
      <c r="J891" s="408">
        <v>733.33333000000005</v>
      </c>
      <c r="K891" s="408"/>
      <c r="L891" s="408">
        <v>36</v>
      </c>
      <c r="M891" s="408">
        <v>733.33333000000005</v>
      </c>
      <c r="N891" s="6" t="s">
        <v>1870</v>
      </c>
      <c r="O891" s="409">
        <v>45693</v>
      </c>
      <c r="P891" s="33" t="str">
        <f>HYPERLINK("https://my.zakupivli.pro/remote/dispatcher/state_purchase_view/57218765", "UA-2025-02-05-008804-a")</f>
        <v>UA-2025-02-05-008804-a</v>
      </c>
      <c r="Q891" s="408"/>
      <c r="R891" s="408"/>
      <c r="S891" s="408"/>
      <c r="T891" s="409"/>
      <c r="U891" s="408"/>
      <c r="V891" s="408"/>
    </row>
    <row r="892" spans="1:22" ht="93.6" x14ac:dyDescent="0.3">
      <c r="A892" s="408">
        <v>886</v>
      </c>
      <c r="B892" s="408" t="s">
        <v>21</v>
      </c>
      <c r="C892" s="44" t="s">
        <v>1665</v>
      </c>
      <c r="D892" s="408" t="s">
        <v>58</v>
      </c>
      <c r="E892" s="408" t="s">
        <v>75</v>
      </c>
      <c r="F892" s="44" t="s">
        <v>1218</v>
      </c>
      <c r="G892" s="408" t="s">
        <v>185</v>
      </c>
      <c r="H892" s="408"/>
      <c r="I892" s="408">
        <v>357</v>
      </c>
      <c r="J892" s="408">
        <v>4154.7439999999997</v>
      </c>
      <c r="K892" s="408"/>
      <c r="L892" s="408">
        <v>357</v>
      </c>
      <c r="M892" s="408">
        <v>4154.7439999999997</v>
      </c>
      <c r="N892" s="6" t="s">
        <v>1871</v>
      </c>
      <c r="O892" s="409">
        <v>45693</v>
      </c>
      <c r="P892" s="33" t="str">
        <f>HYPERLINK("https://my.zakupivli.pro/remote/dispatcher/state_purchase_view/57218243", "UA-2025-02-05-008594-a")</f>
        <v>UA-2025-02-05-008594-a</v>
      </c>
      <c r="Q892" s="408"/>
      <c r="R892" s="408"/>
      <c r="S892" s="408"/>
      <c r="T892" s="409"/>
      <c r="U892" s="408"/>
      <c r="V892" s="408"/>
    </row>
    <row r="893" spans="1:22" ht="78" x14ac:dyDescent="0.3">
      <c r="A893" s="408">
        <v>887</v>
      </c>
      <c r="B893" s="408" t="s">
        <v>21</v>
      </c>
      <c r="C893" s="44" t="s">
        <v>1864</v>
      </c>
      <c r="D893" s="408" t="s">
        <v>58</v>
      </c>
      <c r="E893" s="408" t="s">
        <v>75</v>
      </c>
      <c r="F893" s="44" t="s">
        <v>1865</v>
      </c>
      <c r="G893" s="408" t="s">
        <v>186</v>
      </c>
      <c r="H893" s="408"/>
      <c r="I893" s="408">
        <v>15</v>
      </c>
      <c r="J893" s="408">
        <v>238.33332999999999</v>
      </c>
      <c r="K893" s="408"/>
      <c r="L893" s="408"/>
      <c r="M893" s="408"/>
      <c r="N893" s="6" t="s">
        <v>1872</v>
      </c>
      <c r="O893" s="409">
        <v>45693</v>
      </c>
      <c r="P893" s="33" t="str">
        <f>HYPERLINK("https://my.zakupivli.pro/remote/dispatcher/state_purchase_view/57204593", "UA-2025-02-05-002451-a")</f>
        <v>UA-2025-02-05-002451-a</v>
      </c>
      <c r="Q893" s="408"/>
      <c r="R893" s="408"/>
      <c r="S893" s="408"/>
      <c r="T893" s="409"/>
      <c r="U893" s="408"/>
      <c r="V893" s="408"/>
    </row>
    <row r="894" spans="1:22" ht="62.4" x14ac:dyDescent="0.3">
      <c r="A894" s="408">
        <v>888</v>
      </c>
      <c r="B894" s="410" t="s">
        <v>21</v>
      </c>
      <c r="C894" s="44" t="s">
        <v>1873</v>
      </c>
      <c r="D894" s="408"/>
      <c r="E894" s="408" t="s">
        <v>75</v>
      </c>
      <c r="F894" s="64" t="s">
        <v>1365</v>
      </c>
      <c r="G894" s="408" t="s">
        <v>186</v>
      </c>
      <c r="H894" s="408"/>
      <c r="I894" s="408">
        <v>7</v>
      </c>
      <c r="J894" s="408">
        <v>50.707000000000001</v>
      </c>
      <c r="K894" s="408"/>
      <c r="L894" s="410">
        <v>7</v>
      </c>
      <c r="M894" s="410">
        <v>50.707000000000001</v>
      </c>
      <c r="N894" s="6" t="s">
        <v>1877</v>
      </c>
      <c r="O894" s="409">
        <v>45694</v>
      </c>
      <c r="P894" s="33" t="str">
        <f>HYPERLINK("https://my.zakupivli.pro/remote/dispatcher/state_purchase_view/57272530", "UA-2025-02-06-014975-a")</f>
        <v>UA-2025-02-06-014975-a</v>
      </c>
      <c r="Q894" s="408"/>
      <c r="R894" s="410">
        <v>7</v>
      </c>
      <c r="S894" s="410">
        <v>50.707000000000001</v>
      </c>
      <c r="T894" s="411">
        <v>45694</v>
      </c>
      <c r="U894" s="408"/>
      <c r="V894" s="410" t="s">
        <v>59</v>
      </c>
    </row>
    <row r="895" spans="1:22" ht="78" x14ac:dyDescent="0.3">
      <c r="A895" s="410">
        <v>889</v>
      </c>
      <c r="B895" s="410" t="s">
        <v>21</v>
      </c>
      <c r="C895" s="44" t="s">
        <v>1874</v>
      </c>
      <c r="D895" s="410" t="s">
        <v>58</v>
      </c>
      <c r="E895" s="410" t="s">
        <v>75</v>
      </c>
      <c r="F895" s="64" t="s">
        <v>170</v>
      </c>
      <c r="G895" s="410" t="s">
        <v>186</v>
      </c>
      <c r="H895" s="410"/>
      <c r="I895" s="410">
        <v>15</v>
      </c>
      <c r="J895" s="410">
        <v>583.16665999999998</v>
      </c>
      <c r="K895" s="410"/>
      <c r="L895" s="410">
        <v>15</v>
      </c>
      <c r="M895" s="410">
        <v>583.16665999999998</v>
      </c>
      <c r="N895" s="6" t="s">
        <v>1878</v>
      </c>
      <c r="O895" s="411">
        <v>45694</v>
      </c>
      <c r="P895" s="33" t="str">
        <f>HYPERLINK("https://my.zakupivli.pro/remote/dispatcher/state_purchase_view/57269360", "UA-2025-02-06-013619-a")</f>
        <v>UA-2025-02-06-013619-a</v>
      </c>
      <c r="Q895" s="410"/>
      <c r="R895" s="410"/>
      <c r="S895" s="410"/>
      <c r="T895" s="411"/>
      <c r="U895" s="410"/>
      <c r="V895" s="410"/>
    </row>
    <row r="896" spans="1:22" ht="78" x14ac:dyDescent="0.3">
      <c r="A896" s="410">
        <v>890</v>
      </c>
      <c r="B896" s="410" t="s">
        <v>21</v>
      </c>
      <c r="C896" s="44" t="s">
        <v>1875</v>
      </c>
      <c r="D896" s="410" t="s">
        <v>58</v>
      </c>
      <c r="E896" s="410" t="s">
        <v>75</v>
      </c>
      <c r="F896" s="64" t="s">
        <v>1876</v>
      </c>
      <c r="G896" s="410" t="s">
        <v>186</v>
      </c>
      <c r="H896" s="410"/>
      <c r="I896" s="410">
        <v>16</v>
      </c>
      <c r="J896" s="410">
        <v>1516.6666600000001</v>
      </c>
      <c r="K896" s="410"/>
      <c r="L896" s="410">
        <v>16</v>
      </c>
      <c r="M896" s="410">
        <v>1516.6666600000001</v>
      </c>
      <c r="N896" s="6" t="s">
        <v>1879</v>
      </c>
      <c r="O896" s="411">
        <v>45694</v>
      </c>
      <c r="P896" s="33" t="str">
        <f>HYPERLINK("https://my.zakupivli.pro/remote/dispatcher/state_purchase_view/57248238", "UA-2025-02-06-004155-a")</f>
        <v>UA-2025-02-06-004155-a</v>
      </c>
      <c r="Q896" s="410"/>
      <c r="R896" s="410"/>
      <c r="S896" s="410"/>
      <c r="T896" s="411"/>
      <c r="U896" s="410"/>
      <c r="V896" s="410"/>
    </row>
    <row r="897" spans="1:22" ht="93.6" x14ac:dyDescent="0.3">
      <c r="A897" s="410">
        <v>891</v>
      </c>
      <c r="B897" s="410" t="s">
        <v>21</v>
      </c>
      <c r="C897" s="44" t="s">
        <v>1880</v>
      </c>
      <c r="D897" s="412" t="s">
        <v>58</v>
      </c>
      <c r="E897" s="410" t="s">
        <v>75</v>
      </c>
      <c r="F897" s="44" t="s">
        <v>174</v>
      </c>
      <c r="G897" s="410" t="s">
        <v>186</v>
      </c>
      <c r="H897" s="410"/>
      <c r="I897" s="410">
        <v>17</v>
      </c>
      <c r="J897" s="119">
        <v>720</v>
      </c>
      <c r="K897" s="410"/>
      <c r="L897" s="412">
        <v>17</v>
      </c>
      <c r="M897" s="119">
        <v>720</v>
      </c>
      <c r="N897" s="6" t="s">
        <v>1883</v>
      </c>
      <c r="O897" s="411">
        <v>45695</v>
      </c>
      <c r="P897" s="33" t="str">
        <f>HYPERLINK("https://my.zakupivli.pro/remote/dispatcher/state_purchase_view/57301275", "UA-2025-02-07-010817-a")</f>
        <v>UA-2025-02-07-010817-a</v>
      </c>
      <c r="Q897" s="410"/>
      <c r="R897" s="410"/>
      <c r="S897" s="410"/>
      <c r="T897" s="411"/>
      <c r="U897" s="410"/>
      <c r="V897" s="410"/>
    </row>
    <row r="898" spans="1:22" ht="202.8" x14ac:dyDescent="0.3">
      <c r="A898" s="410">
        <v>892</v>
      </c>
      <c r="B898" s="410" t="s">
        <v>40</v>
      </c>
      <c r="C898" s="44" t="s">
        <v>1881</v>
      </c>
      <c r="D898" s="410"/>
      <c r="E898" s="410" t="s">
        <v>373</v>
      </c>
      <c r="F898" s="44" t="s">
        <v>41</v>
      </c>
      <c r="G898" s="410" t="s">
        <v>184</v>
      </c>
      <c r="H898" s="410">
        <v>787.02700000000004</v>
      </c>
      <c r="I898" s="410">
        <v>1</v>
      </c>
      <c r="J898" s="412">
        <v>787.02700000000004</v>
      </c>
      <c r="K898" s="412">
        <v>787.02700000000004</v>
      </c>
      <c r="L898" s="412">
        <v>1</v>
      </c>
      <c r="M898" s="412">
        <v>787.02700000000004</v>
      </c>
      <c r="N898" s="6" t="s">
        <v>1884</v>
      </c>
      <c r="O898" s="413">
        <v>45695</v>
      </c>
      <c r="P898" s="33" t="str">
        <f>HYPERLINK("https://my.zakupivli.pro/remote/dispatcher/state_purchase_view/57295165", "UA-2025-02-07-007901-a")</f>
        <v>UA-2025-02-07-007901-a</v>
      </c>
      <c r="Q898" s="412">
        <v>787.02700000000004</v>
      </c>
      <c r="R898" s="412">
        <v>1</v>
      </c>
      <c r="S898" s="412">
        <v>787.02700000000004</v>
      </c>
      <c r="T898" s="413">
        <v>45695</v>
      </c>
      <c r="U898" s="410"/>
      <c r="V898" s="412" t="s">
        <v>59</v>
      </c>
    </row>
    <row r="899" spans="1:22" ht="93.6" x14ac:dyDescent="0.3">
      <c r="A899" s="410">
        <v>893</v>
      </c>
      <c r="B899" s="410" t="s">
        <v>40</v>
      </c>
      <c r="C899" s="44" t="s">
        <v>1882</v>
      </c>
      <c r="D899" s="410"/>
      <c r="E899" s="410" t="s">
        <v>75</v>
      </c>
      <c r="F899" s="44" t="s">
        <v>73</v>
      </c>
      <c r="G899" s="410" t="s">
        <v>184</v>
      </c>
      <c r="H899" s="410">
        <v>387.74173999999999</v>
      </c>
      <c r="I899" s="410">
        <v>1</v>
      </c>
      <c r="J899" s="412">
        <v>387.74173999999999</v>
      </c>
      <c r="K899" s="412">
        <v>387.74173999999999</v>
      </c>
      <c r="L899" s="412">
        <v>1</v>
      </c>
      <c r="M899" s="412">
        <v>387.74173999999999</v>
      </c>
      <c r="N899" s="6" t="s">
        <v>1885</v>
      </c>
      <c r="O899" s="413">
        <v>45695</v>
      </c>
      <c r="P899" s="33" t="str">
        <f>HYPERLINK("https://my.zakupivli.pro/remote/dispatcher/state_purchase_view/57279883", "UA-2025-02-07-001208-a")</f>
        <v>UA-2025-02-07-001208-a</v>
      </c>
      <c r="Q899" s="412">
        <v>387.74173999999999</v>
      </c>
      <c r="R899" s="412">
        <v>1</v>
      </c>
      <c r="S899" s="412">
        <v>387.74173999999999</v>
      </c>
      <c r="T899" s="413">
        <v>45695</v>
      </c>
      <c r="U899" s="410"/>
      <c r="V899" s="412" t="s">
        <v>59</v>
      </c>
    </row>
    <row r="900" spans="1:22" ht="62.4" x14ac:dyDescent="0.3">
      <c r="A900" s="414">
        <v>894</v>
      </c>
      <c r="B900" s="414" t="s">
        <v>40</v>
      </c>
      <c r="C900" s="44" t="s">
        <v>1886</v>
      </c>
      <c r="D900" s="414"/>
      <c r="E900" s="414" t="s">
        <v>75</v>
      </c>
      <c r="F900" s="44" t="s">
        <v>73</v>
      </c>
      <c r="G900" s="414" t="s">
        <v>184</v>
      </c>
      <c r="H900" s="414">
        <v>243.83950999999999</v>
      </c>
      <c r="I900" s="414">
        <v>1</v>
      </c>
      <c r="J900" s="414">
        <v>243.83950999999999</v>
      </c>
      <c r="K900" s="414">
        <v>243.83950999999999</v>
      </c>
      <c r="L900" s="414">
        <v>1</v>
      </c>
      <c r="M900" s="414">
        <v>243.83950999999999</v>
      </c>
      <c r="N900" s="6" t="s">
        <v>1887</v>
      </c>
      <c r="O900" s="415">
        <v>45698</v>
      </c>
      <c r="P900" s="33" t="str">
        <f>HYPERLINK("https://my.zakupivli.pro/remote/dispatcher/state_purchase_view/57327334", "UA-2025-02-10-005542-a")</f>
        <v>UA-2025-02-10-005542-a</v>
      </c>
      <c r="Q900" s="414">
        <v>243.83950999999999</v>
      </c>
      <c r="R900" s="414">
        <v>1</v>
      </c>
      <c r="S900" s="414">
        <v>243.83950999999999</v>
      </c>
      <c r="T900" s="415">
        <v>45691</v>
      </c>
      <c r="U900" s="414"/>
      <c r="V900" s="414" t="s">
        <v>59</v>
      </c>
    </row>
    <row r="901" spans="1:22" ht="140.4" x14ac:dyDescent="0.3">
      <c r="A901" s="416">
        <v>895</v>
      </c>
      <c r="B901" s="416" t="s">
        <v>21</v>
      </c>
      <c r="C901" s="44" t="s">
        <v>1888</v>
      </c>
      <c r="D901" s="416" t="s">
        <v>58</v>
      </c>
      <c r="E901" s="416" t="s">
        <v>75</v>
      </c>
      <c r="F901" s="44" t="s">
        <v>36</v>
      </c>
      <c r="G901" s="416" t="s">
        <v>185</v>
      </c>
      <c r="H901" s="416"/>
      <c r="I901" s="416">
        <v>121</v>
      </c>
      <c r="J901" s="119">
        <v>2684.5</v>
      </c>
      <c r="K901" s="416"/>
      <c r="L901" s="416">
        <v>121</v>
      </c>
      <c r="M901" s="119">
        <v>2684.5</v>
      </c>
      <c r="N901" s="6" t="s">
        <v>1895</v>
      </c>
      <c r="O901" s="417">
        <v>45699</v>
      </c>
      <c r="P901" s="33" t="str">
        <f>HYPERLINK("https://my.zakupivli.pro/remote/dispatcher/state_purchase_view/57385934", "UA-2025-02-11-014813-a")</f>
        <v>UA-2025-02-11-014813-a</v>
      </c>
      <c r="Q901" s="416"/>
      <c r="R901" s="416"/>
      <c r="S901" s="416"/>
      <c r="T901" s="417"/>
      <c r="U901" s="416"/>
      <c r="V901" s="416"/>
    </row>
    <row r="902" spans="1:22" ht="78" x14ac:dyDescent="0.3">
      <c r="A902" s="416">
        <v>896</v>
      </c>
      <c r="B902" s="416" t="s">
        <v>21</v>
      </c>
      <c r="C902" s="44" t="s">
        <v>1889</v>
      </c>
      <c r="D902" s="416" t="s">
        <v>58</v>
      </c>
      <c r="E902" s="416" t="s">
        <v>75</v>
      </c>
      <c r="F902" s="44" t="s">
        <v>406</v>
      </c>
      <c r="G902" s="416" t="s">
        <v>186</v>
      </c>
      <c r="H902" s="416"/>
      <c r="I902" s="416">
        <v>23</v>
      </c>
      <c r="J902" s="416">
        <v>2904.5833299999999</v>
      </c>
      <c r="K902" s="416"/>
      <c r="L902" s="416">
        <v>23</v>
      </c>
      <c r="M902" s="416">
        <v>2904.5833299999999</v>
      </c>
      <c r="N902" s="6" t="s">
        <v>1896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/>
      <c r="S902" s="416"/>
      <c r="T902" s="417"/>
      <c r="U902" s="416"/>
      <c r="V902" s="416"/>
    </row>
    <row r="903" spans="1:22" ht="78" x14ac:dyDescent="0.3">
      <c r="A903" s="416">
        <v>897</v>
      </c>
      <c r="B903" s="416" t="s">
        <v>21</v>
      </c>
      <c r="C903" s="44" t="s">
        <v>1890</v>
      </c>
      <c r="D903" s="416" t="s">
        <v>58</v>
      </c>
      <c r="E903" s="416" t="s">
        <v>75</v>
      </c>
      <c r="F903" s="44" t="s">
        <v>406</v>
      </c>
      <c r="G903" s="416" t="s">
        <v>186</v>
      </c>
      <c r="H903" s="416"/>
      <c r="I903" s="416">
        <v>18</v>
      </c>
      <c r="J903" s="416">
        <v>2034.8084100000001</v>
      </c>
      <c r="K903" s="416"/>
      <c r="L903" s="416">
        <v>18</v>
      </c>
      <c r="M903" s="416">
        <v>2034.8084100000001</v>
      </c>
      <c r="N903" s="6" t="s">
        <v>1897</v>
      </c>
      <c r="O903" s="417">
        <v>45699</v>
      </c>
      <c r="P903" s="33" t="str">
        <f>HYPERLINK("https://my.zakupivli.pro/remote/dispatcher/state_purchase_view/57385694", "UA-2025-02-11-014703-a")</f>
        <v>UA-2025-02-11-014703-a</v>
      </c>
      <c r="Q903" s="416"/>
      <c r="R903" s="416"/>
      <c r="S903" s="416"/>
      <c r="T903" s="417"/>
      <c r="U903" s="416"/>
      <c r="V903" s="416"/>
    </row>
    <row r="904" spans="1:22" ht="78" x14ac:dyDescent="0.3">
      <c r="A904" s="416">
        <v>898</v>
      </c>
      <c r="B904" s="416" t="s">
        <v>21</v>
      </c>
      <c r="C904" s="44" t="s">
        <v>1891</v>
      </c>
      <c r="D904" s="416" t="s">
        <v>58</v>
      </c>
      <c r="E904" s="416" t="s">
        <v>75</v>
      </c>
      <c r="F904" s="44" t="s">
        <v>406</v>
      </c>
      <c r="G904" s="416" t="s">
        <v>186</v>
      </c>
      <c r="H904" s="416"/>
      <c r="I904" s="416">
        <v>1</v>
      </c>
      <c r="J904" s="416">
        <v>1791.6666600000001</v>
      </c>
      <c r="K904" s="416"/>
      <c r="L904" s="416">
        <v>1</v>
      </c>
      <c r="M904" s="416">
        <v>1791.6666600000001</v>
      </c>
      <c r="N904" s="6" t="s">
        <v>1898</v>
      </c>
      <c r="O904" s="417">
        <v>45699</v>
      </c>
      <c r="P904" s="33" t="str">
        <f>HYPERLINK("https://my.zakupivli.pro/remote/dispatcher/state_purchase_view/57385694", "UA-2025-02-11-014703-a")</f>
        <v>UA-2025-02-11-014703-a</v>
      </c>
      <c r="Q904" s="416"/>
      <c r="R904" s="416"/>
      <c r="S904" s="416"/>
      <c r="T904" s="417"/>
      <c r="U904" s="416"/>
      <c r="V904" s="416"/>
    </row>
    <row r="905" spans="1:22" ht="78" x14ac:dyDescent="0.3">
      <c r="A905" s="416">
        <v>899</v>
      </c>
      <c r="B905" s="416" t="s">
        <v>21</v>
      </c>
      <c r="C905" s="44" t="s">
        <v>1892</v>
      </c>
      <c r="D905" s="416" t="s">
        <v>58</v>
      </c>
      <c r="E905" s="416" t="s">
        <v>75</v>
      </c>
      <c r="F905" s="44" t="s">
        <v>406</v>
      </c>
      <c r="G905" s="416" t="s">
        <v>186</v>
      </c>
      <c r="H905" s="416"/>
      <c r="I905" s="416">
        <v>4</v>
      </c>
      <c r="J905" s="119">
        <v>6268.7</v>
      </c>
      <c r="K905" s="416"/>
      <c r="L905" s="416">
        <v>4</v>
      </c>
      <c r="M905" s="119">
        <v>6268.7</v>
      </c>
      <c r="N905" s="6" t="s">
        <v>1899</v>
      </c>
      <c r="O905" s="417">
        <v>45699</v>
      </c>
      <c r="P905" s="33" t="str">
        <f>HYPERLINK("https://my.zakupivli.pro/remote/dispatcher/state_purchase_view/57385694", "UA-2025-02-11-014703-a")</f>
        <v>UA-2025-02-11-014703-a</v>
      </c>
      <c r="Q905" s="416"/>
      <c r="R905" s="416"/>
      <c r="S905" s="416"/>
      <c r="T905" s="417"/>
      <c r="U905" s="416"/>
      <c r="V905" s="416"/>
    </row>
    <row r="906" spans="1:22" ht="109.2" x14ac:dyDescent="0.3">
      <c r="A906" s="416">
        <v>900</v>
      </c>
      <c r="B906" s="416" t="s">
        <v>21</v>
      </c>
      <c r="C906" s="44" t="s">
        <v>1893</v>
      </c>
      <c r="D906" s="416" t="s">
        <v>58</v>
      </c>
      <c r="E906" s="416" t="s">
        <v>75</v>
      </c>
      <c r="F906" s="44" t="s">
        <v>1118</v>
      </c>
      <c r="G906" s="416" t="s">
        <v>186</v>
      </c>
      <c r="H906" s="416"/>
      <c r="I906" s="416">
        <v>10</v>
      </c>
      <c r="J906" s="119">
        <v>218.75</v>
      </c>
      <c r="K906" s="416"/>
      <c r="L906" s="416">
        <v>10</v>
      </c>
      <c r="M906" s="119">
        <v>218.75</v>
      </c>
      <c r="N906" s="6" t="s">
        <v>1900</v>
      </c>
      <c r="O906" s="417">
        <v>45699</v>
      </c>
      <c r="P906" s="33" t="str">
        <f>HYPERLINK("https://my.zakupivli.pro/remote/dispatcher/state_purchase_view/57380194", "UA-2025-02-11-012151-a")</f>
        <v>UA-2025-02-11-012151-a</v>
      </c>
      <c r="Q906" s="416"/>
      <c r="R906" s="416"/>
      <c r="S906" s="416"/>
      <c r="T906" s="417"/>
      <c r="U906" s="416"/>
      <c r="V906" s="416"/>
    </row>
    <row r="907" spans="1:22" ht="109.2" x14ac:dyDescent="0.3">
      <c r="A907" s="416">
        <v>901</v>
      </c>
      <c r="B907" s="416" t="s">
        <v>21</v>
      </c>
      <c r="C907" s="44" t="s">
        <v>1894</v>
      </c>
      <c r="D907" s="416"/>
      <c r="E907" s="416" t="s">
        <v>373</v>
      </c>
      <c r="F907" s="44" t="s">
        <v>1636</v>
      </c>
      <c r="G907" s="416" t="s">
        <v>185</v>
      </c>
      <c r="H907" s="119">
        <v>47.5</v>
      </c>
      <c r="I907" s="416">
        <v>1</v>
      </c>
      <c r="J907" s="119">
        <v>47.5</v>
      </c>
      <c r="K907" s="119">
        <v>47.5</v>
      </c>
      <c r="L907" s="416">
        <v>1</v>
      </c>
      <c r="M907" s="119">
        <v>47.5</v>
      </c>
      <c r="N907" s="6" t="s">
        <v>1901</v>
      </c>
      <c r="O907" s="417">
        <v>45700</v>
      </c>
      <c r="P907" s="33" t="str">
        <f>HYPERLINK("https://my.zakupivli.pro/remote/dispatcher/state_purchase_view/57407976", "UA-2025-02-12-008425-a")</f>
        <v>UA-2025-02-12-008425-a</v>
      </c>
      <c r="Q907" s="119">
        <v>47.5</v>
      </c>
      <c r="R907" s="416">
        <v>1</v>
      </c>
      <c r="S907" s="119">
        <v>47.5</v>
      </c>
      <c r="T907" s="417">
        <v>45700</v>
      </c>
      <c r="U907" s="416"/>
      <c r="V907" s="416" t="s">
        <v>59</v>
      </c>
    </row>
    <row r="908" spans="1:22" ht="62.4" x14ac:dyDescent="0.3">
      <c r="A908" s="416">
        <v>902</v>
      </c>
      <c r="B908" s="416" t="s">
        <v>21</v>
      </c>
      <c r="C908" s="44" t="s">
        <v>1902</v>
      </c>
      <c r="D908" s="416"/>
      <c r="E908" s="416" t="s">
        <v>75</v>
      </c>
      <c r="F908" s="44" t="s">
        <v>1164</v>
      </c>
      <c r="G908" s="416" t="s">
        <v>185</v>
      </c>
      <c r="H908" s="416"/>
      <c r="I908" s="416">
        <v>600</v>
      </c>
      <c r="J908" s="119">
        <v>82.38</v>
      </c>
      <c r="K908" s="416"/>
      <c r="L908" s="419">
        <v>600</v>
      </c>
      <c r="M908" s="119">
        <v>82.38</v>
      </c>
      <c r="N908" s="6" t="s">
        <v>1909</v>
      </c>
      <c r="O908" s="417">
        <v>45701</v>
      </c>
      <c r="P908" s="33" t="str">
        <f>HYPERLINK("https://my.zakupivli.pro/remote/dispatcher/state_purchase_view/57447516", "UA-2025-02-13-010243-a")</f>
        <v>UA-2025-02-13-010243-a</v>
      </c>
      <c r="Q908" s="416"/>
      <c r="R908" s="419">
        <v>600</v>
      </c>
      <c r="S908" s="119">
        <v>82.38</v>
      </c>
      <c r="T908" s="418">
        <v>45729</v>
      </c>
      <c r="U908" s="416"/>
      <c r="V908" s="419" t="s">
        <v>59</v>
      </c>
    </row>
    <row r="909" spans="1:22" ht="140.4" x14ac:dyDescent="0.3">
      <c r="A909" s="416">
        <v>903</v>
      </c>
      <c r="B909" s="416" t="s">
        <v>21</v>
      </c>
      <c r="C909" s="44" t="s">
        <v>1903</v>
      </c>
      <c r="D909" s="419" t="s">
        <v>58</v>
      </c>
      <c r="E909" s="416" t="s">
        <v>75</v>
      </c>
      <c r="F909" s="44" t="s">
        <v>1908</v>
      </c>
      <c r="G909" s="416" t="s">
        <v>186</v>
      </c>
      <c r="H909" s="416"/>
      <c r="I909" s="416">
        <v>23</v>
      </c>
      <c r="J909" s="416">
        <v>1258.3333299999999</v>
      </c>
      <c r="K909" s="416"/>
      <c r="L909" s="419">
        <v>23</v>
      </c>
      <c r="M909" s="419">
        <v>1258.3333299999999</v>
      </c>
      <c r="N909" s="6" t="s">
        <v>1910</v>
      </c>
      <c r="O909" s="421">
        <v>45701</v>
      </c>
      <c r="P909" s="33" t="str">
        <f>HYPERLINK("https://my.zakupivli.pro/remote/dispatcher/state_purchase_view/57446387", "UA-2025-02-13-009809-a")</f>
        <v>UA-2025-02-13-009809-a</v>
      </c>
      <c r="Q909" s="416"/>
      <c r="R909" s="416"/>
      <c r="S909" s="416"/>
      <c r="T909" s="417"/>
      <c r="U909" s="416"/>
      <c r="V909" s="416"/>
    </row>
    <row r="910" spans="1:22" ht="109.2" x14ac:dyDescent="0.3">
      <c r="A910" s="416">
        <v>904</v>
      </c>
      <c r="B910" s="416" t="s">
        <v>21</v>
      </c>
      <c r="C910" s="44" t="s">
        <v>1904</v>
      </c>
      <c r="D910" s="419" t="s">
        <v>58</v>
      </c>
      <c r="E910" s="416" t="s">
        <v>75</v>
      </c>
      <c r="F910" s="44" t="s">
        <v>1069</v>
      </c>
      <c r="G910" s="416" t="s">
        <v>185</v>
      </c>
      <c r="H910" s="416"/>
      <c r="I910" s="416">
        <v>762</v>
      </c>
      <c r="J910" s="416">
        <v>464.81247000000002</v>
      </c>
      <c r="K910" s="416"/>
      <c r="L910" s="419">
        <v>762</v>
      </c>
      <c r="M910" s="419">
        <v>464.81247000000002</v>
      </c>
      <c r="N910" s="6" t="s">
        <v>1911</v>
      </c>
      <c r="O910" s="421">
        <v>45701</v>
      </c>
      <c r="P910" s="33" t="str">
        <f>HYPERLINK("https://my.zakupivli.pro/remote/dispatcher/state_purchase_view/57445600", "UA-2025-02-13-009405-a")</f>
        <v>UA-2025-02-13-009405-a</v>
      </c>
      <c r="Q910" s="416"/>
      <c r="R910" s="416"/>
      <c r="S910" s="416"/>
      <c r="T910" s="417"/>
      <c r="U910" s="416"/>
      <c r="V910" s="416"/>
    </row>
    <row r="911" spans="1:22" ht="156" x14ac:dyDescent="0.3">
      <c r="A911" s="416">
        <v>905</v>
      </c>
      <c r="B911" s="416" t="s">
        <v>40</v>
      </c>
      <c r="C911" s="44" t="s">
        <v>1905</v>
      </c>
      <c r="D911" s="416"/>
      <c r="E911" s="416" t="s">
        <v>373</v>
      </c>
      <c r="F911" s="44" t="s">
        <v>885</v>
      </c>
      <c r="G911" s="416" t="s">
        <v>184</v>
      </c>
      <c r="H911" s="416">
        <v>373.69754999999998</v>
      </c>
      <c r="I911" s="416">
        <v>1</v>
      </c>
      <c r="J911" s="419">
        <v>373.69754999999998</v>
      </c>
      <c r="K911" s="419">
        <v>373.69754999999998</v>
      </c>
      <c r="L911" s="419">
        <v>1</v>
      </c>
      <c r="M911" s="419">
        <v>373.69754999999998</v>
      </c>
      <c r="N911" s="6" t="s">
        <v>1912</v>
      </c>
      <c r="O911" s="421">
        <v>45701</v>
      </c>
      <c r="P911" s="33" t="str">
        <f>HYPERLINK("https://my.zakupivli.pro/remote/dispatcher/state_purchase_view/57443185", "UA-2025-02-13-008334-a")</f>
        <v>UA-2025-02-13-008334-a</v>
      </c>
      <c r="Q911" s="419">
        <v>373.69754999999998</v>
      </c>
      <c r="R911" s="419">
        <v>1</v>
      </c>
      <c r="S911" s="419">
        <v>373.69754999999998</v>
      </c>
      <c r="T911" s="421">
        <v>45701</v>
      </c>
      <c r="U911" s="416"/>
      <c r="V911" s="419" t="s">
        <v>59</v>
      </c>
    </row>
    <row r="912" spans="1:22" ht="124.8" x14ac:dyDescent="0.3">
      <c r="A912" s="416">
        <v>906</v>
      </c>
      <c r="B912" s="416" t="s">
        <v>40</v>
      </c>
      <c r="C912" s="44" t="s">
        <v>1906</v>
      </c>
      <c r="D912" s="416"/>
      <c r="E912" s="416" t="s">
        <v>373</v>
      </c>
      <c r="F912" s="44" t="s">
        <v>41</v>
      </c>
      <c r="G912" s="416" t="s">
        <v>184</v>
      </c>
      <c r="H912" s="416">
        <v>91.886300000000006</v>
      </c>
      <c r="I912" s="416">
        <v>1</v>
      </c>
      <c r="J912" s="419">
        <v>91.886300000000006</v>
      </c>
      <c r="K912" s="419">
        <v>91.886300000000006</v>
      </c>
      <c r="L912" s="419">
        <v>1</v>
      </c>
      <c r="M912" s="419">
        <v>91.886300000000006</v>
      </c>
      <c r="N912" s="6" t="s">
        <v>1913</v>
      </c>
      <c r="O912" s="421">
        <v>45701</v>
      </c>
      <c r="P912" s="33" t="str">
        <f>HYPERLINK("https://my.zakupivli.pro/remote/dispatcher/state_purchase_view/57441860", "UA-2025-02-13-007747-a")</f>
        <v>UA-2025-02-13-007747-a</v>
      </c>
      <c r="Q912" s="419">
        <v>91.886300000000006</v>
      </c>
      <c r="R912" s="419">
        <v>1</v>
      </c>
      <c r="S912" s="419">
        <v>91.886300000000006</v>
      </c>
      <c r="T912" s="421">
        <v>45701</v>
      </c>
      <c r="U912" s="416"/>
      <c r="V912" s="419" t="s">
        <v>59</v>
      </c>
    </row>
    <row r="913" spans="1:22" ht="109.2" x14ac:dyDescent="0.3">
      <c r="A913" s="416">
        <v>907</v>
      </c>
      <c r="B913" s="416" t="s">
        <v>40</v>
      </c>
      <c r="C913" s="44" t="s">
        <v>1907</v>
      </c>
      <c r="D913" s="416"/>
      <c r="E913" s="416" t="s">
        <v>373</v>
      </c>
      <c r="F913" s="44" t="s">
        <v>885</v>
      </c>
      <c r="G913" s="416" t="s">
        <v>184</v>
      </c>
      <c r="H913" s="416">
        <v>82.772499999999994</v>
      </c>
      <c r="I913" s="416">
        <v>1</v>
      </c>
      <c r="J913" s="419">
        <v>82.772499999999994</v>
      </c>
      <c r="K913" s="419">
        <v>82.772499999999994</v>
      </c>
      <c r="L913" s="419">
        <v>1</v>
      </c>
      <c r="M913" s="419">
        <v>82.772499999999994</v>
      </c>
      <c r="N913" s="6" t="s">
        <v>1914</v>
      </c>
      <c r="O913" s="421">
        <v>45701</v>
      </c>
      <c r="P913" s="33" t="str">
        <f>HYPERLINK("https://my.zakupivli.pro/remote/dispatcher/state_purchase_view/57435375", "UA-2025-02-13-004874-a")</f>
        <v>UA-2025-02-13-004874-a</v>
      </c>
      <c r="Q913" s="419">
        <v>82.772499999999994</v>
      </c>
      <c r="R913" s="419">
        <v>1</v>
      </c>
      <c r="S913" s="419">
        <v>82.772499999999994</v>
      </c>
      <c r="T913" s="421">
        <v>45701</v>
      </c>
      <c r="U913" s="416"/>
      <c r="V913" s="419" t="s">
        <v>59</v>
      </c>
    </row>
    <row r="914" spans="1:22" ht="62.4" x14ac:dyDescent="0.3">
      <c r="A914" s="419">
        <v>908</v>
      </c>
      <c r="B914" s="420" t="s">
        <v>40</v>
      </c>
      <c r="C914" s="44" t="s">
        <v>1915</v>
      </c>
      <c r="D914" s="419"/>
      <c r="E914" s="419" t="s">
        <v>75</v>
      </c>
      <c r="F914" s="44" t="s">
        <v>73</v>
      </c>
      <c r="G914" s="419" t="s">
        <v>184</v>
      </c>
      <c r="H914" s="419">
        <v>273.72771999999998</v>
      </c>
      <c r="I914" s="419">
        <v>1</v>
      </c>
      <c r="J914" s="420">
        <v>273.72771999999998</v>
      </c>
      <c r="K914" s="420">
        <v>273.72771999999998</v>
      </c>
      <c r="L914" s="420">
        <v>1</v>
      </c>
      <c r="M914" s="420">
        <v>273.72771999999998</v>
      </c>
      <c r="N914" s="6" t="s">
        <v>1916</v>
      </c>
      <c r="O914" s="421">
        <v>45701</v>
      </c>
      <c r="P914" s="122" t="str">
        <f>HYPERLINK("https://my.zakupivli.pro/remote/dispatcher/state_purchase_view/57453868", "UA-2025-02-13-013204-a")</f>
        <v>UA-2025-02-13-013204-a</v>
      </c>
      <c r="Q914" s="420">
        <v>273.72771999999998</v>
      </c>
      <c r="R914" s="420">
        <v>1</v>
      </c>
      <c r="S914" s="420">
        <v>273.72771999999998</v>
      </c>
      <c r="T914" s="421">
        <v>45687</v>
      </c>
      <c r="U914" s="419"/>
      <c r="V914" s="420" t="s">
        <v>59</v>
      </c>
    </row>
    <row r="915" spans="1:22" ht="109.2" x14ac:dyDescent="0.3">
      <c r="A915" s="419">
        <v>909</v>
      </c>
      <c r="B915" s="419" t="s">
        <v>21</v>
      </c>
      <c r="C915" s="44" t="s">
        <v>1917</v>
      </c>
      <c r="D915" s="419"/>
      <c r="E915" s="422" t="s">
        <v>75</v>
      </c>
      <c r="F915" s="44" t="s">
        <v>734</v>
      </c>
      <c r="G915" s="419" t="s">
        <v>186</v>
      </c>
      <c r="H915" s="419"/>
      <c r="I915" s="419">
        <v>41</v>
      </c>
      <c r="J915" s="419">
        <v>541.66665999999998</v>
      </c>
      <c r="K915" s="419"/>
      <c r="L915" s="422">
        <v>41</v>
      </c>
      <c r="M915" s="422">
        <v>541.66665999999998</v>
      </c>
      <c r="N915" s="6" t="s">
        <v>1923</v>
      </c>
      <c r="O915" s="418">
        <v>45702</v>
      </c>
      <c r="P915" s="33" t="str">
        <f>HYPERLINK("https://my.zakupivli.pro/remote/dispatcher/state_purchase_view/57483469", "UA-2025-02-14-010906-a")</f>
        <v>UA-2025-02-14-010906-a</v>
      </c>
      <c r="Q915" s="419"/>
      <c r="R915" s="419"/>
      <c r="S915" s="419"/>
      <c r="T915" s="418"/>
      <c r="U915" s="419"/>
      <c r="V915" s="419"/>
    </row>
    <row r="916" spans="1:22" ht="62.4" x14ac:dyDescent="0.3">
      <c r="A916" s="419">
        <v>910</v>
      </c>
      <c r="B916" s="422" t="s">
        <v>40</v>
      </c>
      <c r="C916" s="44" t="s">
        <v>1918</v>
      </c>
      <c r="D916" s="419"/>
      <c r="E916" s="422" t="s">
        <v>75</v>
      </c>
      <c r="F916" s="44" t="s">
        <v>542</v>
      </c>
      <c r="G916" s="419" t="s">
        <v>184</v>
      </c>
      <c r="H916" s="419">
        <v>640.28858000000002</v>
      </c>
      <c r="I916" s="419">
        <v>1</v>
      </c>
      <c r="J916" s="422">
        <v>640.28858000000002</v>
      </c>
      <c r="K916" s="422">
        <v>640.28858000000002</v>
      </c>
      <c r="L916" s="422">
        <v>1</v>
      </c>
      <c r="M916" s="422">
        <v>640.28858000000002</v>
      </c>
      <c r="N916" s="6" t="s">
        <v>1924</v>
      </c>
      <c r="O916" s="423">
        <v>45702</v>
      </c>
      <c r="P916" s="33" t="str">
        <f>HYPERLINK("https://my.zakupivli.pro/remote/dispatcher/state_purchase_view/57480226", "UA-2025-02-14-009461-a")</f>
        <v>UA-2025-02-14-009461-a</v>
      </c>
      <c r="Q916" s="422">
        <v>640.28858000000002</v>
      </c>
      <c r="R916" s="422">
        <v>1</v>
      </c>
      <c r="S916" s="422">
        <v>640.28858000000002</v>
      </c>
      <c r="T916" s="423">
        <v>45702</v>
      </c>
      <c r="U916" s="419"/>
      <c r="V916" s="422" t="s">
        <v>59</v>
      </c>
    </row>
    <row r="917" spans="1:22" ht="62.4" x14ac:dyDescent="0.3">
      <c r="A917" s="419">
        <v>911</v>
      </c>
      <c r="B917" s="422" t="s">
        <v>40</v>
      </c>
      <c r="C917" s="44" t="s">
        <v>1918</v>
      </c>
      <c r="D917" s="419"/>
      <c r="E917" s="422" t="s">
        <v>75</v>
      </c>
      <c r="F917" s="44" t="s">
        <v>542</v>
      </c>
      <c r="G917" s="419" t="s">
        <v>184</v>
      </c>
      <c r="H917" s="419">
        <v>603.43341999999996</v>
      </c>
      <c r="I917" s="419">
        <v>1</v>
      </c>
      <c r="J917" s="422">
        <v>603.43341999999996</v>
      </c>
      <c r="K917" s="422">
        <v>603.43341999999996</v>
      </c>
      <c r="L917" s="422">
        <v>1</v>
      </c>
      <c r="M917" s="422">
        <v>603.43341999999996</v>
      </c>
      <c r="N917" s="6" t="s">
        <v>1925</v>
      </c>
      <c r="O917" s="423">
        <v>45702</v>
      </c>
      <c r="P917" s="33" t="str">
        <f>HYPERLINK("https://my.zakupivli.pro/remote/dispatcher/state_purchase_view/57478572", "UA-2025-02-14-008779-a")</f>
        <v>UA-2025-02-14-008779-a</v>
      </c>
      <c r="Q917" s="422">
        <v>603.43341999999996</v>
      </c>
      <c r="R917" s="422">
        <v>1</v>
      </c>
      <c r="S917" s="422">
        <v>603.43341999999996</v>
      </c>
      <c r="T917" s="423">
        <v>45702</v>
      </c>
      <c r="U917" s="419"/>
      <c r="V917" s="422" t="s">
        <v>59</v>
      </c>
    </row>
    <row r="918" spans="1:22" ht="78" x14ac:dyDescent="0.3">
      <c r="A918" s="419">
        <v>912</v>
      </c>
      <c r="B918" s="422" t="s">
        <v>40</v>
      </c>
      <c r="C918" s="44" t="s">
        <v>1919</v>
      </c>
      <c r="D918" s="419"/>
      <c r="E918" s="419" t="s">
        <v>373</v>
      </c>
      <c r="F918" s="44" t="s">
        <v>885</v>
      </c>
      <c r="G918" s="419" t="s">
        <v>184</v>
      </c>
      <c r="H918" s="419">
        <v>77.498519999999999</v>
      </c>
      <c r="I918" s="419">
        <v>1</v>
      </c>
      <c r="J918" s="422">
        <v>77.498519999999999</v>
      </c>
      <c r="K918" s="422">
        <v>77.498519999999999</v>
      </c>
      <c r="L918" s="422">
        <v>1</v>
      </c>
      <c r="M918" s="422">
        <v>77.498519999999999</v>
      </c>
      <c r="N918" s="6" t="s">
        <v>1926</v>
      </c>
      <c r="O918" s="423">
        <v>45702</v>
      </c>
      <c r="P918" s="33" t="str">
        <f>HYPERLINK("https://my.zakupivli.pro/remote/dispatcher/state_purchase_view/57476914", "UA-2025-02-14-008026-a")</f>
        <v>UA-2025-02-14-008026-a</v>
      </c>
      <c r="Q918" s="422">
        <v>77.498519999999999</v>
      </c>
      <c r="R918" s="422">
        <v>1</v>
      </c>
      <c r="S918" s="422">
        <v>77.498519999999999</v>
      </c>
      <c r="T918" s="423">
        <v>45702</v>
      </c>
      <c r="U918" s="419"/>
      <c r="V918" s="422" t="s">
        <v>59</v>
      </c>
    </row>
    <row r="919" spans="1:22" ht="62.4" x14ac:dyDescent="0.3">
      <c r="A919" s="422">
        <v>913</v>
      </c>
      <c r="B919" s="422" t="s">
        <v>21</v>
      </c>
      <c r="C919" s="44" t="s">
        <v>1920</v>
      </c>
      <c r="D919" s="422"/>
      <c r="E919" s="422" t="s">
        <v>75</v>
      </c>
      <c r="F919" s="44" t="s">
        <v>734</v>
      </c>
      <c r="G919" s="422" t="s">
        <v>1159</v>
      </c>
      <c r="H919" s="422"/>
      <c r="I919" s="422">
        <v>143</v>
      </c>
      <c r="J919" s="422">
        <v>48.762999999999998</v>
      </c>
      <c r="K919" s="422"/>
      <c r="L919" s="422">
        <v>143</v>
      </c>
      <c r="M919" s="422">
        <v>48.762999999999998</v>
      </c>
      <c r="N919" s="6" t="s">
        <v>1927</v>
      </c>
      <c r="O919" s="423">
        <v>45702</v>
      </c>
      <c r="P919" s="33" t="str">
        <f>HYPERLINK("https://my.zakupivli.pro/remote/dispatcher/state_purchase_view/57476203", "UA-2025-02-14-007675-a")</f>
        <v>UA-2025-02-14-007675-a</v>
      </c>
      <c r="Q919" s="422"/>
      <c r="R919" s="422">
        <v>143</v>
      </c>
      <c r="S919" s="422">
        <v>48.762999999999998</v>
      </c>
      <c r="T919" s="423">
        <v>45702</v>
      </c>
      <c r="U919" s="422"/>
      <c r="V919" s="422" t="s">
        <v>59</v>
      </c>
    </row>
    <row r="920" spans="1:22" ht="124.8" x14ac:dyDescent="0.3">
      <c r="A920" s="422">
        <v>914</v>
      </c>
      <c r="B920" s="422" t="s">
        <v>21</v>
      </c>
      <c r="C920" s="44" t="s">
        <v>1921</v>
      </c>
      <c r="D920" s="422"/>
      <c r="E920" s="422" t="s">
        <v>75</v>
      </c>
      <c r="F920" s="44" t="s">
        <v>178</v>
      </c>
      <c r="G920" s="422" t="s">
        <v>185</v>
      </c>
      <c r="H920" s="422"/>
      <c r="I920" s="422">
        <v>10</v>
      </c>
      <c r="J920" s="119">
        <v>330</v>
      </c>
      <c r="K920" s="422"/>
      <c r="L920" s="422">
        <v>10</v>
      </c>
      <c r="M920" s="119">
        <v>330</v>
      </c>
      <c r="N920" s="6" t="s">
        <v>1928</v>
      </c>
      <c r="O920" s="423">
        <v>45702</v>
      </c>
      <c r="P920" s="33" t="str">
        <f>HYPERLINK("https://my.zakupivli.pro/remote/dispatcher/state_purchase_view/57475723", "UA-2025-02-14-007472-a")</f>
        <v>UA-2025-02-14-007472-a</v>
      </c>
      <c r="Q920" s="422"/>
      <c r="R920" s="422"/>
      <c r="S920" s="422"/>
      <c r="T920" s="423"/>
      <c r="U920" s="422"/>
      <c r="V920" s="422"/>
    </row>
    <row r="921" spans="1:22" ht="62.4" x14ac:dyDescent="0.3">
      <c r="A921" s="422">
        <v>915</v>
      </c>
      <c r="B921" s="422" t="s">
        <v>21</v>
      </c>
      <c r="C921" s="44" t="s">
        <v>1922</v>
      </c>
      <c r="D921" s="422"/>
      <c r="E921" s="422" t="s">
        <v>75</v>
      </c>
      <c r="F921" s="44" t="s">
        <v>30</v>
      </c>
      <c r="G921" s="422" t="s">
        <v>185</v>
      </c>
      <c r="H921" s="422"/>
      <c r="I921" s="422">
        <v>2</v>
      </c>
      <c r="J921" s="119">
        <v>52.1</v>
      </c>
      <c r="K921" s="422"/>
      <c r="L921" s="422">
        <v>2</v>
      </c>
      <c r="M921" s="119">
        <v>52.1</v>
      </c>
      <c r="N921" s="6" t="s">
        <v>1929</v>
      </c>
      <c r="O921" s="423">
        <v>45702</v>
      </c>
      <c r="P921" s="33" t="str">
        <f>HYPERLINK("https://my.zakupivli.pro/remote/dispatcher/state_purchase_view/57469944", "UA-2025-02-14-004784-a")</f>
        <v>UA-2025-02-14-004784-a</v>
      </c>
      <c r="Q921" s="422"/>
      <c r="R921" s="422">
        <v>2</v>
      </c>
      <c r="S921" s="119">
        <v>52.1</v>
      </c>
      <c r="T921" s="423">
        <v>45702</v>
      </c>
      <c r="U921" s="422"/>
      <c r="V921" s="422" t="s">
        <v>59</v>
      </c>
    </row>
    <row r="922" spans="1:22" ht="93.6" x14ac:dyDescent="0.3">
      <c r="A922" s="424">
        <v>916</v>
      </c>
      <c r="B922" s="424" t="s">
        <v>40</v>
      </c>
      <c r="C922" s="44" t="s">
        <v>1930</v>
      </c>
      <c r="D922" s="424"/>
      <c r="E922" s="424" t="s">
        <v>373</v>
      </c>
      <c r="F922" s="44" t="s">
        <v>885</v>
      </c>
      <c r="G922" s="424" t="s">
        <v>184</v>
      </c>
      <c r="H922" s="424">
        <v>110.63678</v>
      </c>
      <c r="I922" s="424">
        <v>1</v>
      </c>
      <c r="J922" s="424">
        <v>110.63678</v>
      </c>
      <c r="K922" s="424">
        <v>110.63678</v>
      </c>
      <c r="L922" s="424">
        <v>1</v>
      </c>
      <c r="M922" s="424">
        <v>110.63678</v>
      </c>
      <c r="N922" s="6" t="s">
        <v>1932</v>
      </c>
      <c r="O922" s="425">
        <v>45706</v>
      </c>
      <c r="P922" s="33" t="str">
        <f>HYPERLINK("https://my.zakupivli.pro/remote/dispatcher/state_purchase_view/57524444", "UA-2025-02-18-000134-a")</f>
        <v>UA-2025-02-18-000134-a</v>
      </c>
      <c r="Q922" s="424">
        <v>110.63678</v>
      </c>
      <c r="R922" s="424">
        <v>1</v>
      </c>
      <c r="S922" s="424">
        <v>110.63678</v>
      </c>
      <c r="T922" s="425">
        <v>45705</v>
      </c>
      <c r="U922" s="424"/>
      <c r="V922" s="424" t="s">
        <v>59</v>
      </c>
    </row>
    <row r="923" spans="1:22" ht="109.2" x14ac:dyDescent="0.3">
      <c r="A923" s="424">
        <v>917</v>
      </c>
      <c r="B923" s="424" t="s">
        <v>40</v>
      </c>
      <c r="C923" s="44" t="s">
        <v>1931</v>
      </c>
      <c r="D923" s="424"/>
      <c r="E923" s="424" t="s">
        <v>373</v>
      </c>
      <c r="F923" s="44" t="s">
        <v>41</v>
      </c>
      <c r="G923" s="424" t="s">
        <v>184</v>
      </c>
      <c r="H923" s="424">
        <v>160.78029000000001</v>
      </c>
      <c r="I923" s="424">
        <v>1</v>
      </c>
      <c r="J923" s="424">
        <v>160.78029000000001</v>
      </c>
      <c r="K923" s="424">
        <v>160.78029000000001</v>
      </c>
      <c r="L923" s="424">
        <v>1</v>
      </c>
      <c r="M923" s="424">
        <v>160.78029000000001</v>
      </c>
      <c r="N923" s="6" t="s">
        <v>1933</v>
      </c>
      <c r="O923" s="425">
        <v>45706</v>
      </c>
      <c r="P923" s="33" t="str">
        <f>HYPERLINK("https://my.zakupivli.pro/remote/dispatcher/state_purchase_view/57524423", "UA-2025-02-18-000121-a")</f>
        <v>UA-2025-02-18-000121-a</v>
      </c>
      <c r="Q923" s="424">
        <v>160.78029000000001</v>
      </c>
      <c r="R923" s="424">
        <v>1</v>
      </c>
      <c r="S923" s="424">
        <v>160.78029000000001</v>
      </c>
      <c r="T923" s="425">
        <v>45705</v>
      </c>
      <c r="U923" s="424"/>
      <c r="V923" s="424" t="s">
        <v>59</v>
      </c>
    </row>
  </sheetData>
  <sortState ref="A5:V204">
    <sortCondition ref="O4"/>
  </sortState>
  <mergeCells count="17"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  <mergeCell ref="Q2:S2"/>
    <mergeCell ref="T2:T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77647" xr:uid="{4DDBB2EE-4E42-46E4-825A-A67045802130}"/>
    <hyperlink ref="P869" r:id="rId1701" display="https://my.zakupivli.pro/remote/dispatcher/state_purchase_view/57062513" xr:uid="{9F231378-065C-4200-958B-64525E255BC0}"/>
    <hyperlink ref="P870" r:id="rId1702" display="https://my.zakupivli.pro/remote/dispatcher/state_purchase_view/57062513" xr:uid="{53F36DFF-39F9-42ED-824D-E761B9F71BEE}"/>
    <hyperlink ref="P871" r:id="rId1703" display="https://my.zakupivli.pro/remote/dispatcher/state_purchase_view/57062513" xr:uid="{159D8471-AC3E-4406-8E3B-FF1BB1A394DE}"/>
    <hyperlink ref="P872" r:id="rId1704" display="https://my.zakupivli.pro/remote/dispatcher/state_purchase_view/57062513" xr:uid="{AC0EEE5C-AB8F-4169-A5C4-A2F3C01C4305}"/>
    <hyperlink ref="P866" r:id="rId1705" display="https://my.zakupivli.pro/remote/dispatcher/state_purchase_view/57010056" xr:uid="{FC110D8A-3F11-4E4D-AFAB-F8DFEC963504}"/>
    <hyperlink ref="P867" r:id="rId1706" display="https://my.zakupivli.pro/remote/dispatcher/state_purchase_view/57010056" xr:uid="{26A6D916-0A7B-4405-8FCB-5A01E2DF4A72}"/>
    <hyperlink ref="N866" r:id="rId1707" xr:uid="{27943522-FCF2-431E-A519-EECC75CE8530}"/>
    <hyperlink ref="N867" r:id="rId1708" xr:uid="{A2BC5AAF-670B-495C-A667-068A11967E2A}"/>
    <hyperlink ref="N868" r:id="rId1709" xr:uid="{02B76875-709C-488B-A986-0758BF399DC5}"/>
    <hyperlink ref="N869" r:id="rId1710" xr:uid="{365F58B9-D32E-476E-B4FF-48BD7E4A4817}"/>
    <hyperlink ref="N870" r:id="rId1711" xr:uid="{E6F7F932-FE62-4076-8C83-66A84FD6027F}"/>
    <hyperlink ref="N871" r:id="rId1712" xr:uid="{30A22387-7363-4B92-85B5-3C3F627C773A}"/>
    <hyperlink ref="N872" r:id="rId1713" xr:uid="{5A669B0A-5EB3-4914-AB33-B2362DC9AE52}"/>
    <hyperlink ref="P873" r:id="rId1714" display="https://my.zakupivli.pro/remote/dispatcher/state_purchase_view/57102057" xr:uid="{D0D2EAFA-1372-4CB0-BFAF-58EC787D450A}"/>
    <hyperlink ref="P874" r:id="rId1715" display="https://my.zakupivli.pro/remote/dispatcher/state_purchase_view/57100319" xr:uid="{FF6D1515-EA9F-436A-AAD0-FF4850FA1528}"/>
    <hyperlink ref="P875" r:id="rId1716" display="https://my.zakupivli.pro/remote/dispatcher/state_purchase_view/57092256" xr:uid="{7E6EAC0D-1929-441D-BBA0-25DDCD15168F}"/>
    <hyperlink ref="P876" r:id="rId1717" display="https://my.zakupivli.pro/remote/dispatcher/state_purchase_view/57092017" xr:uid="{3850A6B3-22DC-4337-AA9A-73D33551F91E}"/>
    <hyperlink ref="P877" r:id="rId1718" display="https://my.zakupivli.pro/remote/dispatcher/state_purchase_view/57088046" xr:uid="{E84B79FD-ABFD-412D-9449-2651B97B9760}"/>
    <hyperlink ref="P878" r:id="rId1719" display="https://my.zakupivli.pro/remote/dispatcher/state_purchase_view/57084914" xr:uid="{8ED8B5CB-B432-468C-AD0F-AFEFC43D1D18}"/>
    <hyperlink ref="P879" r:id="rId1720" display="https://my.zakupivli.pro/remote/dispatcher/state_purchase_view/57084914" xr:uid="{4AE538C4-DA74-43EE-A856-6B0F5C8D6B04}"/>
    <hyperlink ref="N873" r:id="rId1721" xr:uid="{04DAF7A2-4506-4BB2-8F6F-E49EDA60E127}"/>
    <hyperlink ref="N874" r:id="rId1722" xr:uid="{064C0D4F-864E-47F8-A69D-922694F1DE3C}"/>
    <hyperlink ref="N875" r:id="rId1723" xr:uid="{4A309AF3-944E-4E54-B882-E5C49F441A9A}"/>
    <hyperlink ref="N876" r:id="rId1724" xr:uid="{54EBED21-C04C-4741-A0C1-2C65D9E169DC}"/>
    <hyperlink ref="N877" r:id="rId1725" xr:uid="{4513215C-3A1F-4EC9-9A1A-3A0B64015201}"/>
    <hyperlink ref="N878" r:id="rId1726" xr:uid="{7B2AA2A7-8616-4560-9E10-B25521C8DBE5}"/>
    <hyperlink ref="N879" r:id="rId1727" xr:uid="{FA58D01D-4A19-4F9F-B1C7-1D97E5C55ADD}"/>
    <hyperlink ref="P880" r:id="rId1728" display="https://my.zakupivli.pro/remote/dispatcher/state_purchase_view/57145030" xr:uid="{55FB04A7-B8FD-4DFC-AEBD-2881E2008DD8}"/>
    <hyperlink ref="P881" r:id="rId1729" display="https://my.zakupivli.pro/remote/dispatcher/state_purchase_view/57144174" xr:uid="{C7456E8A-C481-44BD-9C15-6D07248BA238}"/>
    <hyperlink ref="P882" r:id="rId1730" display="https://my.zakupivli.pro/remote/dispatcher/state_purchase_view/57141917" xr:uid="{B0034565-FCCA-4887-B22F-564671F34AD5}"/>
    <hyperlink ref="P883" r:id="rId1731" display="https://my.zakupivli.pro/remote/dispatcher/state_purchase_view/57141684" xr:uid="{1C4DF443-2C7A-4760-AA19-A051A34ACD40}"/>
    <hyperlink ref="P884" r:id="rId1732" display="https://my.zakupivli.pro/remote/dispatcher/state_purchase_view/57122049" xr:uid="{CAFF919F-21D0-4A64-8EEF-47E97463695C}"/>
    <hyperlink ref="P885" r:id="rId1733" display="https://my.zakupivli.pro/remote/dispatcher/state_purchase_view/57121076" xr:uid="{52692308-99C7-427B-AD1C-8ED03A7CCE0B}"/>
    <hyperlink ref="N880" r:id="rId1734" xr:uid="{05FAB159-0C58-44EE-8E97-B214FF5BC067}"/>
    <hyperlink ref="N881" r:id="rId1735" xr:uid="{63F212AD-9950-4422-B920-77AB3DE22956}"/>
    <hyperlink ref="N882" r:id="rId1736" xr:uid="{87788FAA-5FC5-4CE8-BDF0-E5AD7F814F55}"/>
    <hyperlink ref="N883" r:id="rId1737" xr:uid="{1C210E16-EF9A-4318-BA7D-3FB2B8AC0875}"/>
    <hyperlink ref="N884" r:id="rId1738" xr:uid="{5A22423F-3A51-4ADC-82FA-C25F271E060E}"/>
    <hyperlink ref="N885" r:id="rId1739" xr:uid="{7DC5FB78-F130-459B-B333-67DC57C6D16B}"/>
    <hyperlink ref="P886" r:id="rId1740" display="https://my.zakupivli.pro/remote/dispatcher/state_purchase_view/57188673" xr:uid="{735D3821-1287-460A-A89D-C42484E806CB}"/>
    <hyperlink ref="N886" r:id="rId1741" xr:uid="{26273E12-C410-4720-BC31-65EC1564AFED}"/>
    <hyperlink ref="P887" r:id="rId1742" display="https://my.zakupivli.pro/remote/dispatcher/state_purchase_view/57231734" xr:uid="{8C7043FD-3F90-43DB-A96B-12C51D53333B}"/>
    <hyperlink ref="P888" r:id="rId1743" display="https://my.zakupivli.pro/remote/dispatcher/state_purchase_view/57223306" xr:uid="{F1D8567A-0B89-4C6B-AB12-A83F018DC3CC}"/>
    <hyperlink ref="P889" r:id="rId1744" display="https://my.zakupivli.pro/remote/dispatcher/state_purchase_view/57220856" xr:uid="{5EC66308-27D9-4A10-AD75-DD4CDA9D5F35}"/>
    <hyperlink ref="P890" r:id="rId1745" display="https://my.zakupivli.pro/remote/dispatcher/state_purchase_view/57220098" xr:uid="{B5B1F49E-DC38-4979-8709-2832F53D2B7C}"/>
    <hyperlink ref="P891" r:id="rId1746" display="https://my.zakupivli.pro/remote/dispatcher/state_purchase_view/57218765" xr:uid="{C3DA9E99-803D-4C70-AD2D-AC0C38702C5C}"/>
    <hyperlink ref="P892" r:id="rId1747" display="https://my.zakupivli.pro/remote/dispatcher/state_purchase_view/57218243" xr:uid="{DF8F403B-C757-4FED-9B8D-94113A172E5F}"/>
    <hyperlink ref="P893" r:id="rId1748" display="https://my.zakupivli.pro/remote/dispatcher/state_purchase_view/57204593" xr:uid="{CB149DC7-42FA-49C5-95CB-A57E97C41CB7}"/>
    <hyperlink ref="N887" r:id="rId1749" xr:uid="{83AED35B-3459-479F-AE0A-445AC47D84D0}"/>
    <hyperlink ref="N888" r:id="rId1750" xr:uid="{41B3A769-3484-48DD-B207-A713BE667131}"/>
    <hyperlink ref="N889" r:id="rId1751" xr:uid="{CF9772E4-1441-4075-92D0-13B789EBB88C}"/>
    <hyperlink ref="N890" r:id="rId1752" xr:uid="{CEDF1CEF-5E4D-4810-9AC5-5CB1B4EDA984}"/>
    <hyperlink ref="N891" r:id="rId1753" xr:uid="{5CE2DEAD-7D00-4C18-A489-DFBDD83CD5D1}"/>
    <hyperlink ref="N892" r:id="rId1754" xr:uid="{5E9DE607-809C-4BF3-A39F-4072F1552F51}"/>
    <hyperlink ref="N893" r:id="rId1755" xr:uid="{5B0D8A00-44DA-49B6-B86B-A39DE70369B0}"/>
    <hyperlink ref="P894" r:id="rId1756" display="https://my.zakupivli.pro/remote/dispatcher/state_purchase_view/57272530" xr:uid="{C1B61652-020B-4539-86DD-BA8B5B428FF1}"/>
    <hyperlink ref="P895" r:id="rId1757" display="https://my.zakupivli.pro/remote/dispatcher/state_purchase_view/57269360" xr:uid="{E141420A-D9BF-4EF7-8A39-0A59C0ECA807}"/>
    <hyperlink ref="P896" r:id="rId1758" display="https://my.zakupivli.pro/remote/dispatcher/state_purchase_view/57248238" xr:uid="{2F9475B4-D144-4244-B06A-3642906A299A}"/>
    <hyperlink ref="N894" r:id="rId1759" xr:uid="{92E21D9F-5257-486B-B57C-1F27ACE03420}"/>
    <hyperlink ref="N895" r:id="rId1760" xr:uid="{22605485-A3B3-4E63-942F-E7845DA64489}"/>
    <hyperlink ref="N896" r:id="rId1761" xr:uid="{04F9C454-7F1A-48DC-8BF9-75C845C66861}"/>
    <hyperlink ref="P897" r:id="rId1762" display="https://my.zakupivli.pro/remote/dispatcher/state_purchase_view/57301275" xr:uid="{E70598EC-F8AA-4FC0-8A76-B672320C73C4}"/>
    <hyperlink ref="P898" r:id="rId1763" display="https://my.zakupivli.pro/remote/dispatcher/state_purchase_view/57295165" xr:uid="{C80488EC-391E-476C-B250-90D3BFBB36A8}"/>
    <hyperlink ref="P899" r:id="rId1764" display="https://my.zakupivli.pro/remote/dispatcher/state_purchase_view/57279883" xr:uid="{3463766F-D4BB-4C99-B0E6-6786A0F6103B}"/>
    <hyperlink ref="N897" r:id="rId1765" xr:uid="{66F50E58-2891-4D75-AE3F-DDE9C90AA267}"/>
    <hyperlink ref="N898" r:id="rId1766" xr:uid="{658F6F08-DBEF-4CA7-84CF-893F509681A7}"/>
    <hyperlink ref="N899" r:id="rId1767" xr:uid="{331193DE-DCA2-4169-B3A5-C2FDA4DA9E9C}"/>
    <hyperlink ref="P900" r:id="rId1768" display="https://my.zakupivli.pro/remote/dispatcher/state_purchase_view/57327334" xr:uid="{5BF417ED-C9CA-4E9E-AA6C-20071CD76B13}"/>
    <hyperlink ref="N900" r:id="rId1769" xr:uid="{770C3F7C-4D76-4520-A661-09E45522A7FA}"/>
    <hyperlink ref="P901" r:id="rId1770" display="https://my.zakupivli.pro/remote/dispatcher/state_purchase_view/57385934" xr:uid="{6418837D-6959-4FC2-887F-4693E229A1FD}"/>
    <hyperlink ref="P902" r:id="rId1771" display="https://my.zakupivli.pro/remote/dispatcher/state_purchase_view/57385694" xr:uid="{DEA0464B-E339-42B8-88B9-2CC7CEB5DB9D}"/>
    <hyperlink ref="P903" r:id="rId1772" display="https://my.zakupivli.pro/remote/dispatcher/state_purchase_view/57385694" xr:uid="{5AA66D49-D63A-46F1-B02F-EE90CFD10535}"/>
    <hyperlink ref="P904" r:id="rId1773" display="https://my.zakupivli.pro/remote/dispatcher/state_purchase_view/57385694" xr:uid="{4ACB510D-774D-416E-853E-044069751B61}"/>
    <hyperlink ref="P905" r:id="rId1774" display="https://my.zakupivli.pro/remote/dispatcher/state_purchase_view/57385694" xr:uid="{D121252F-759A-456D-BAAA-F10CE46BFEB8}"/>
    <hyperlink ref="P906" r:id="rId1775" display="https://my.zakupivli.pro/remote/dispatcher/state_purchase_view/57380194" xr:uid="{E1DB346D-9E82-4930-926D-927F02CD2D87}"/>
    <hyperlink ref="P907" r:id="rId1776" display="https://my.zakupivli.pro/remote/dispatcher/state_purchase_view/57407976" xr:uid="{F618411A-76E1-4461-81DC-74C86B2F3219}"/>
    <hyperlink ref="N901" r:id="rId1777" xr:uid="{AED371DC-8E6D-427E-BCF1-AEFAC0D3BE2D}"/>
    <hyperlink ref="N902" r:id="rId1778" xr:uid="{701C455F-9EF1-4995-AA6B-6492C86119A3}"/>
    <hyperlink ref="N903" r:id="rId1779" xr:uid="{1F3566FC-CE28-4C72-AAE5-0D01A9170B78}"/>
    <hyperlink ref="N904" r:id="rId1780" xr:uid="{547837F0-F010-4864-B9FC-8DB07BC5EA9A}"/>
    <hyperlink ref="N905" r:id="rId1781" xr:uid="{09976A2A-96F4-41D0-9CD8-EF57DF5F860E}"/>
    <hyperlink ref="N906" r:id="rId1782" xr:uid="{AFB2B379-1EA3-41ED-9DE2-482A86B38D43}"/>
    <hyperlink ref="N907" r:id="rId1783" xr:uid="{F3719ADA-5585-47D3-A848-96940E6787CF}"/>
    <hyperlink ref="P908" r:id="rId1784" display="https://my.zakupivli.pro/remote/dispatcher/state_purchase_view/57447516" xr:uid="{F55412F8-5B0F-41F0-B466-A9656BFE00D9}"/>
    <hyperlink ref="P909" r:id="rId1785" display="https://my.zakupivli.pro/remote/dispatcher/state_purchase_view/57446387" xr:uid="{F76A3220-41FD-4D77-AA25-D08D5E76CD4E}"/>
    <hyperlink ref="P910" r:id="rId1786" display="https://my.zakupivli.pro/remote/dispatcher/state_purchase_view/57445600" xr:uid="{0ABE0120-2D79-42D7-8739-EEBD20D954ED}"/>
    <hyperlink ref="P911" r:id="rId1787" display="https://my.zakupivli.pro/remote/dispatcher/state_purchase_view/57443185" xr:uid="{7FFF7976-4069-4188-BAE6-F7F64928EDC9}"/>
    <hyperlink ref="P912" r:id="rId1788" display="https://my.zakupivli.pro/remote/dispatcher/state_purchase_view/57441860" xr:uid="{8A63E464-2A9E-4666-93AB-93F74D7E0A96}"/>
    <hyperlink ref="P913" r:id="rId1789" display="https://my.zakupivli.pro/remote/dispatcher/state_purchase_view/57435375" xr:uid="{5FA9C13C-1BAD-4AF4-A445-70A25A5F7A73}"/>
    <hyperlink ref="N908" r:id="rId1790" xr:uid="{0B00E48B-D873-48BC-89B9-560BACAD2032}"/>
    <hyperlink ref="N909" r:id="rId1791" xr:uid="{9D89FDBD-34EC-49A6-B1F4-8FBB8CA033B1}"/>
    <hyperlink ref="N910" r:id="rId1792" xr:uid="{624D83AC-DF81-4ED7-8594-8362E8692CA2}"/>
    <hyperlink ref="N911" r:id="rId1793" xr:uid="{F3F7C2FF-C569-473C-8296-01C5DF7556B2}"/>
    <hyperlink ref="N912" r:id="rId1794" xr:uid="{08D971CD-6D58-4D29-B711-85B25BE975FD}"/>
    <hyperlink ref="N913" r:id="rId1795" xr:uid="{CD0481EF-D3FA-4935-B4F3-F5181D26AA68}"/>
    <hyperlink ref="P914" r:id="rId1796" display="https://my.zakupivli.pro/remote/dispatcher/state_purchase_view/57453868" xr:uid="{AD677C0D-0852-488B-A995-45292626B020}"/>
    <hyperlink ref="N914" r:id="rId1797" xr:uid="{F471F4FA-17EE-4734-85CE-A21C4E847856}"/>
    <hyperlink ref="P915" r:id="rId1798" display="https://my.zakupivli.pro/remote/dispatcher/state_purchase_view/57483469" xr:uid="{E47D05D4-1C00-48D3-B730-B523493E16F4}"/>
    <hyperlink ref="P916" r:id="rId1799" display="https://my.zakupivli.pro/remote/dispatcher/state_purchase_view/57480226" xr:uid="{3B62892E-B716-4B2C-9907-1B5FAC3B9BE5}"/>
    <hyperlink ref="P917" r:id="rId1800" display="https://my.zakupivli.pro/remote/dispatcher/state_purchase_view/57478572" xr:uid="{B99BE696-286E-4DC6-9E95-ECE652E7893D}"/>
    <hyperlink ref="P918" r:id="rId1801" display="https://my.zakupivli.pro/remote/dispatcher/state_purchase_view/57476914" xr:uid="{0B4AFDDE-3628-42A1-968D-E0234C567DF9}"/>
    <hyperlink ref="P919" r:id="rId1802" display="https://my.zakupivli.pro/remote/dispatcher/state_purchase_view/57476203" xr:uid="{3BDDC1D6-05E5-4F78-95F1-5743A480894D}"/>
    <hyperlink ref="P920" r:id="rId1803" display="https://my.zakupivli.pro/remote/dispatcher/state_purchase_view/57475723" xr:uid="{858DEBA4-B5BF-4643-86B9-B0923568ECB7}"/>
    <hyperlink ref="P921" r:id="rId1804" display="https://my.zakupivli.pro/remote/dispatcher/state_purchase_view/57469944" xr:uid="{72E220CA-A22A-4AEF-A697-0AFCABE9ECA4}"/>
    <hyperlink ref="N915" r:id="rId1805" xr:uid="{DC8793F4-4465-4F58-8584-FC87CFA4F4E8}"/>
    <hyperlink ref="N916" r:id="rId1806" xr:uid="{1A725801-B6BC-48FC-AF92-74163411C9E6}"/>
    <hyperlink ref="N917" r:id="rId1807" xr:uid="{A1483AE4-C49C-4EEF-8664-7BCF6DC4FE30}"/>
    <hyperlink ref="N918" r:id="rId1808" xr:uid="{97D72456-0DB8-4329-A266-42B3E7246D99}"/>
    <hyperlink ref="N919" r:id="rId1809" xr:uid="{7350F886-1CEF-4068-9504-F860896A1287}"/>
    <hyperlink ref="N920" r:id="rId1810" xr:uid="{887D9197-100E-4F20-9D11-BBD2BFB09614}"/>
    <hyperlink ref="N921" r:id="rId1811" xr:uid="{67DF8192-F936-4E72-86B5-5EADC3AA50C2}"/>
    <hyperlink ref="P922" r:id="rId1812" display="https://my.zakupivli.pro/remote/dispatcher/state_purchase_view/57524444" xr:uid="{705A4DE9-8B94-4634-BFA8-99A981E55B5B}"/>
    <hyperlink ref="P923" r:id="rId1813" display="https://my.zakupivli.pro/remote/dispatcher/state_purchase_view/57524423" xr:uid="{88FE3BA2-FD31-452E-B1BB-B55047C44558}"/>
    <hyperlink ref="N922" r:id="rId1814" xr:uid="{33413FD7-B088-422D-82EA-BCD21FE67555}"/>
    <hyperlink ref="N923" r:id="rId1815" xr:uid="{1E7FF446-BCE2-4F69-AC4B-C0825EF2DBEE}"/>
  </hyperlinks>
  <pageMargins left="0.7" right="0.7" top="0.75" bottom="0.75" header="0.3" footer="0.3"/>
  <pageSetup paperSize="9" scale="34" orientation="landscape" verticalDpi="0" r:id="rId18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2025-02-18T14:52:18Z</dcterms:modified>
</cp:coreProperties>
</file>